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9320" windowHeight="10590" tabRatio="601" activeTab="0"/>
  </bookViews>
  <sheets>
    <sheet name="ENTRATA" sheetId="1" r:id="rId1"/>
    <sheet name="SPESA" sheetId="2" r:id="rId2"/>
    <sheet name="PATRIMONIO" sheetId="3" r:id="rId3"/>
  </sheets>
  <definedNames/>
  <calcPr fullCalcOnLoad="1"/>
</workbook>
</file>

<file path=xl/sharedStrings.xml><?xml version="1.0" encoding="utf-8"?>
<sst xmlns="http://schemas.openxmlformats.org/spreadsheetml/2006/main" count="166" uniqueCount="148">
  <si>
    <t xml:space="preserve">          E                 N               T                R                A              T               A                 </t>
  </si>
  <si>
    <t xml:space="preserve">  DETERMINAZIONE DELL'ASSEMBLEA             </t>
  </si>
  <si>
    <t xml:space="preserve">               </t>
  </si>
  <si>
    <t xml:space="preserve">              DIFFERENZE                  </t>
  </si>
  <si>
    <t xml:space="preserve">      RESIDUI ATTIVI DA RIPORTARE</t>
  </si>
  <si>
    <t xml:space="preserve"> TOTALE ACCERTAMENTI</t>
  </si>
  <si>
    <t xml:space="preserve">   c/Competenza</t>
  </si>
  <si>
    <t xml:space="preserve"> c/Residui </t>
  </si>
  <si>
    <t xml:space="preserve"> c/Competenza   </t>
  </si>
  <si>
    <t xml:space="preserve"> T O T A L E </t>
  </si>
  <si>
    <t>c/ Residui</t>
  </si>
  <si>
    <t>c/CompetenzaResidui</t>
  </si>
  <si>
    <t xml:space="preserve">   T O T A L E </t>
  </si>
  <si>
    <t xml:space="preserve">              Gestione</t>
  </si>
  <si>
    <t>Maggiori</t>
  </si>
  <si>
    <t xml:space="preserve"> Minori</t>
  </si>
  <si>
    <t>Minori</t>
  </si>
  <si>
    <t>Residui</t>
  </si>
  <si>
    <t xml:space="preserve">  Competenza</t>
  </si>
  <si>
    <t xml:space="preserve">       descrizione</t>
  </si>
  <si>
    <t xml:space="preserve"> TIT. 1°  ENTRATE TRIBUTARIE</t>
  </si>
  <si>
    <t xml:space="preserve">           Totale TIT. 1°</t>
  </si>
  <si>
    <t xml:space="preserve"> - </t>
  </si>
  <si>
    <t xml:space="preserve">           Totale TIT. 2°</t>
  </si>
  <si>
    <t xml:space="preserve"> TIT. 3° ENTRATE EXTRATRIB.</t>
  </si>
  <si>
    <t xml:space="preserve">  CAT.1^ Alienazione beni patrimon.</t>
  </si>
  <si>
    <t xml:space="preserve">  CAT.2^-Proventi beni dell'Ente</t>
  </si>
  <si>
    <t xml:space="preserve">  CAT.3^ Proventi Vari (Alcatel)</t>
  </si>
  <si>
    <t xml:space="preserve">             Diritti di Segreteria</t>
  </si>
  <si>
    <t xml:space="preserve">  CAT.5^ Interessi Attivi</t>
  </si>
  <si>
    <t xml:space="preserve">           Totale TIT. 3°</t>
  </si>
  <si>
    <t>TIT. 4° TRASFERIMENTI DI CAPITALE</t>
  </si>
  <si>
    <t xml:space="preserve"> CAT.6^-Riscossione di Crediti    </t>
  </si>
  <si>
    <t xml:space="preserve">           Totale TIT. 4°</t>
  </si>
  <si>
    <t xml:space="preserve"> TIT. 5° ACCENSIONE PRESTITI</t>
  </si>
  <si>
    <t xml:space="preserve">           Totale TIT.5°</t>
  </si>
  <si>
    <t>TIT. 6° PARTITE DI GIRO</t>
  </si>
  <si>
    <t>Ritenute Erariali</t>
  </si>
  <si>
    <t>Varie Partite di Giro</t>
  </si>
  <si>
    <t xml:space="preserve">            Totale TIT. 6°</t>
  </si>
  <si>
    <t xml:space="preserve">   TOTALE GENERALE</t>
  </si>
  <si>
    <t xml:space="preserve"> Residui al </t>
  </si>
  <si>
    <t xml:space="preserve">  Competenza </t>
  </si>
  <si>
    <t xml:space="preserve"> STANZIAMENTI DI BILANCIO </t>
  </si>
  <si>
    <t xml:space="preserve">       CONTO DEL TESORIERE </t>
  </si>
  <si>
    <t xml:space="preserve">            R I S C O S S I O N I  </t>
  </si>
  <si>
    <t xml:space="preserve">          c/Residui</t>
  </si>
  <si>
    <t xml:space="preserve">          Residui </t>
  </si>
  <si>
    <t xml:space="preserve">         Accertamenti</t>
  </si>
  <si>
    <t xml:space="preserve">                                  RIASSUNTO DEL RENDICONTO GENERALE DEL PATRIMONIO </t>
  </si>
  <si>
    <t xml:space="preserve">                                                             A   T   T   I   V   I   T   A  '                   </t>
  </si>
  <si>
    <t xml:space="preserve">                              A  T  T  I  V  I  T  A  '            </t>
  </si>
  <si>
    <t xml:space="preserve">                      P A S S I V I T A ' </t>
  </si>
  <si>
    <t xml:space="preserve">     Indicazione</t>
  </si>
  <si>
    <t xml:space="preserve"> Consistenza al  </t>
  </si>
  <si>
    <t xml:space="preserve">            Variazioni </t>
  </si>
  <si>
    <t>Consistenza al</t>
  </si>
  <si>
    <t xml:space="preserve">           Indicazione </t>
  </si>
  <si>
    <t xml:space="preserve"> Consistenza al </t>
  </si>
  <si>
    <t xml:space="preserve">           Variazioni </t>
  </si>
  <si>
    <t xml:space="preserve">   aumentative        </t>
  </si>
  <si>
    <t xml:space="preserve">     diminutive </t>
  </si>
  <si>
    <t xml:space="preserve">  Aumentative </t>
  </si>
  <si>
    <t xml:space="preserve">    Diminutive </t>
  </si>
  <si>
    <t xml:space="preserve">   Patrimonio  Permanente</t>
  </si>
  <si>
    <t xml:space="preserve">   Patrimonio  Permanente </t>
  </si>
  <si>
    <t xml:space="preserve">      BENI IMMOBILI</t>
  </si>
  <si>
    <t xml:space="preserve">       MUTUI  E  PRESTITI </t>
  </si>
  <si>
    <t xml:space="preserve">   Indisponibili</t>
  </si>
  <si>
    <t xml:space="preserve">      BENI MOBILI</t>
  </si>
  <si>
    <t xml:space="preserve">      CREDITI</t>
  </si>
  <si>
    <t xml:space="preserve">   Patrimonio  Finanziario</t>
  </si>
  <si>
    <t xml:space="preserve">  - fondo di cassa</t>
  </si>
  <si>
    <t xml:space="preserve">          ALTRI  DEBITI</t>
  </si>
  <si>
    <t xml:space="preserve">  - residui attivi</t>
  </si>
  <si>
    <r>
      <t xml:space="preserve">   </t>
    </r>
    <r>
      <rPr>
        <sz val="10"/>
        <rFont val="Arial"/>
        <family val="2"/>
      </rPr>
      <t xml:space="preserve"> -residui passivi</t>
    </r>
  </si>
  <si>
    <t xml:space="preserve">   TOTALE ATTIVITA'</t>
  </si>
  <si>
    <t xml:space="preserve">   TOTALE  PASSIVITA'</t>
  </si>
  <si>
    <t xml:space="preserve">    PATRIMONIO NETTO</t>
  </si>
  <si>
    <t xml:space="preserve">                 S                 P                    E                   S                  A                                            </t>
  </si>
  <si>
    <t xml:space="preserve">  STANZIAMENTI DI BILANCIO</t>
  </si>
  <si>
    <t xml:space="preserve">             CONTO DEL TESORIERE </t>
  </si>
  <si>
    <t xml:space="preserve">             DETERMINAZIONE DELL'ASSEMBLEA           </t>
  </si>
  <si>
    <t xml:space="preserve">        DIFFERENZE</t>
  </si>
  <si>
    <t xml:space="preserve">  Residui al</t>
  </si>
  <si>
    <t>Competenza</t>
  </si>
  <si>
    <t xml:space="preserve">                    Pagamenti             </t>
  </si>
  <si>
    <t xml:space="preserve">     TOTALE IMPEGNI</t>
  </si>
  <si>
    <t xml:space="preserve"> c/Competenza </t>
  </si>
  <si>
    <t xml:space="preserve">   TOTALE</t>
  </si>
  <si>
    <t>c/Residui</t>
  </si>
  <si>
    <t>c/Competenza</t>
  </si>
  <si>
    <t>TOTALE</t>
  </si>
  <si>
    <t>Impegni</t>
  </si>
  <si>
    <t xml:space="preserve"> cap. </t>
  </si>
  <si>
    <t xml:space="preserve">  Residui</t>
  </si>
  <si>
    <t xml:space="preserve"> TIT. 1°  SPESE CORRENTI</t>
  </si>
  <si>
    <t xml:space="preserve">  Servizio 1°- Funzioni Generali</t>
  </si>
  <si>
    <t>Prestazione di servizi</t>
  </si>
  <si>
    <t xml:space="preserve">           Totale Servizio 1°</t>
  </si>
  <si>
    <t xml:space="preserve">   Servizio 2° - Segreteria Generale</t>
  </si>
  <si>
    <t>Personale -</t>
  </si>
  <si>
    <t>Acquisto di beni di consumo</t>
  </si>
  <si>
    <t>Prestazioni di servizi</t>
  </si>
  <si>
    <t>Interessi passivi e oneri finanziari diversi</t>
  </si>
  <si>
    <t>IVA a debito</t>
  </si>
  <si>
    <t>Oneri straord.della gestione corrente</t>
  </si>
  <si>
    <t>Fondo di Riserva</t>
  </si>
  <si>
    <t xml:space="preserve">             </t>
  </si>
  <si>
    <t xml:space="preserve">           Totale Servizio 2°</t>
  </si>
  <si>
    <t xml:space="preserve">           Totale Titolo  1°</t>
  </si>
  <si>
    <t xml:space="preserve"> TIT. 2° SPESE IN CONTO CAPITALE</t>
  </si>
  <si>
    <t>Servizio 1°- Funzioni Generali</t>
  </si>
  <si>
    <t>Acquisizione di beni immobili</t>
  </si>
  <si>
    <t xml:space="preserve"> TIT. 3° RIMBORSO DI PRESTITI</t>
  </si>
  <si>
    <t xml:space="preserve"> TIT. 4° SPESE PER SERV.C/TERZI</t>
  </si>
  <si>
    <t>Versamento Ritenute Erariali</t>
  </si>
  <si>
    <t xml:space="preserve"> TIT. 2° CONTRIBUTI E TRASFER.</t>
  </si>
  <si>
    <t>AVANZO DI AMM. PRESUNTO</t>
  </si>
  <si>
    <t xml:space="preserve">             Prov. vari (Alt. Serv.)</t>
  </si>
  <si>
    <t>DESCRIZIONE</t>
  </si>
  <si>
    <t>Concorso di idee</t>
  </si>
  <si>
    <t>Rimborso spese Comune sede Ass,</t>
  </si>
  <si>
    <t>Incarichi Professionali Esterni</t>
  </si>
  <si>
    <t>,</t>
  </si>
  <si>
    <t xml:space="preserve">       Prov. da taglio ord. Bosco</t>
  </si>
  <si>
    <t>TOTALE GEN.  DELLE SPESE</t>
  </si>
  <si>
    <t xml:space="preserve"> </t>
  </si>
  <si>
    <t>ALL . SUB  B</t>
  </si>
  <si>
    <t xml:space="preserve">                                  C  O  N  T  O     C  O  N  S  U  N  T  I  V  O          2  0  0  8</t>
  </si>
  <si>
    <t>DELIBERAZIONE N. ____DEL __________</t>
  </si>
  <si>
    <t>Canone detenzione Cava Bisile</t>
  </si>
  <si>
    <t>Fondo Rotativo per la progettualità</t>
  </si>
  <si>
    <t xml:space="preserve">                           C O N T O       C O N S U N T I V O      2 0 0 8</t>
  </si>
  <si>
    <t>31.12.2008</t>
  </si>
  <si>
    <t xml:space="preserve">                           C O N T O       C O N S U N T I V O      2 0 0 9</t>
  </si>
  <si>
    <t>ù</t>
  </si>
  <si>
    <t xml:space="preserve">ù </t>
  </si>
  <si>
    <t xml:space="preserve"> RESIDUI PASSIVI DA RIPORTARE</t>
  </si>
  <si>
    <t>UNTIVO 2009</t>
  </si>
  <si>
    <t>Rettifica anno precedente</t>
  </si>
  <si>
    <t>NB. Per un mero errore al cap. 80 dell'esercizio 2008 è stata riportata la somma di € 220,00</t>
  </si>
  <si>
    <t>anziché € 5.220,00 somma dei capitoli 80 e 100</t>
  </si>
  <si>
    <t xml:space="preserve">     01-01-2009</t>
  </si>
  <si>
    <t>31.12.2009</t>
  </si>
  <si>
    <t xml:space="preserve">    31-12-2009</t>
  </si>
  <si>
    <t>TOTALE RETTIFICATO</t>
  </si>
  <si>
    <t>F40+N49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</si>
</sst>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0"/>
    <numFmt numFmtId="179" formatCode="#,##0.0000"/>
    <numFmt numFmtId="180" formatCode="#,##0.0"/>
    <numFmt numFmtId="181" formatCode="#,##0.00000"/>
    <numFmt numFmtId="182" formatCode="0.0"/>
    <numFmt numFmtId="183" formatCode="0.000"/>
    <numFmt numFmtId="184" formatCode="_(* #,##0.0_);_(* \(#,##0.0\);_(* &quot;-&quot;_);_(@_)"/>
    <numFmt numFmtId="185" formatCode="_(* #,##0.00_);_(* \(#,##0.00\);_(* &quot;-&quot;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000"/>
    <numFmt numFmtId="190" formatCode="_([$€]* #,##0.00_);_([$€]* \(#,##0.00\);_([$€]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190" fontId="0" fillId="0" borderId="0" applyFont="0" applyFill="0" applyBorder="0" applyAlignment="0" applyProtection="0"/>
    <xf numFmtId="0" fontId="17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177" fontId="0" fillId="0" borderId="0" xfId="46" applyFont="1" applyFill="1" applyAlignment="1">
      <alignment/>
    </xf>
    <xf numFmtId="177" fontId="0" fillId="0" borderId="10" xfId="46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85" fontId="0" fillId="0" borderId="10" xfId="4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1" fillId="0" borderId="10" xfId="46" applyFont="1" applyFill="1" applyBorder="1" applyAlignment="1">
      <alignment/>
    </xf>
    <xf numFmtId="0" fontId="1" fillId="0" borderId="0" xfId="0" applyFont="1" applyFill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85" fontId="0" fillId="0" borderId="11" xfId="47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5" fontId="0" fillId="0" borderId="0" xfId="47" applyNumberFormat="1" applyFont="1" applyFill="1" applyBorder="1" applyAlignment="1">
      <alignment/>
    </xf>
    <xf numFmtId="185" fontId="1" fillId="0" borderId="11" xfId="47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77" fontId="1" fillId="0" borderId="13" xfId="46" applyFont="1" applyFill="1" applyBorder="1" applyAlignment="1">
      <alignment/>
    </xf>
    <xf numFmtId="0" fontId="0" fillId="0" borderId="10" xfId="0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1" fillId="0" borderId="0" xfId="47" applyNumberFormat="1" applyFont="1" applyFill="1" applyBorder="1" applyAlignment="1">
      <alignment/>
    </xf>
    <xf numFmtId="177" fontId="1" fillId="0" borderId="12" xfId="46" applyFont="1" applyFill="1" applyBorder="1" applyAlignment="1">
      <alignment/>
    </xf>
    <xf numFmtId="177" fontId="0" fillId="0" borderId="11" xfId="46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185" fontId="1" fillId="0" borderId="10" xfId="47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0" fillId="0" borderId="19" xfId="46" applyFont="1" applyFill="1" applyBorder="1" applyAlignment="1">
      <alignment/>
    </xf>
    <xf numFmtId="177" fontId="0" fillId="0" borderId="10" xfId="46" applyFont="1" applyFill="1" applyBorder="1" applyAlignment="1">
      <alignment horizontal="center"/>
    </xf>
    <xf numFmtId="177" fontId="0" fillId="0" borderId="17" xfId="46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0" fillId="0" borderId="17" xfId="47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21" xfId="0" applyFont="1" applyFill="1" applyBorder="1" applyAlignment="1">
      <alignment/>
    </xf>
    <xf numFmtId="185" fontId="0" fillId="0" borderId="15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5" fontId="0" fillId="0" borderId="19" xfId="47" applyNumberFormat="1" applyFont="1" applyFill="1" applyBorder="1" applyAlignment="1">
      <alignment/>
    </xf>
    <xf numFmtId="185" fontId="0" fillId="0" borderId="10" xfId="47" applyNumberFormat="1" applyFont="1" applyFill="1" applyBorder="1" applyAlignment="1">
      <alignment/>
    </xf>
    <xf numFmtId="185" fontId="0" fillId="0" borderId="0" xfId="47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16" xfId="0" applyNumberFormat="1" applyFill="1" applyBorder="1" applyAlignment="1">
      <alignment/>
    </xf>
    <xf numFmtId="185" fontId="8" fillId="0" borderId="11" xfId="47" applyNumberFormat="1" applyFont="1" applyFill="1" applyBorder="1" applyAlignment="1">
      <alignment/>
    </xf>
    <xf numFmtId="185" fontId="8" fillId="0" borderId="10" xfId="47" applyNumberFormat="1" applyFont="1" applyFill="1" applyBorder="1" applyAlignment="1">
      <alignment/>
    </xf>
    <xf numFmtId="185" fontId="0" fillId="0" borderId="10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85" fontId="0" fillId="0" borderId="11" xfId="47" applyNumberFormat="1" applyFont="1" applyFill="1" applyBorder="1" applyAlignment="1">
      <alignment/>
    </xf>
    <xf numFmtId="185" fontId="0" fillId="0" borderId="10" xfId="47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185" fontId="0" fillId="0" borderId="10" xfId="47" applyNumberFormat="1" applyFont="1" applyFill="1" applyBorder="1" applyAlignment="1">
      <alignment horizontal="right"/>
    </xf>
    <xf numFmtId="184" fontId="0" fillId="0" borderId="11" xfId="47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5" fontId="9" fillId="0" borderId="12" xfId="0" applyNumberFormat="1" applyFont="1" applyFill="1" applyBorder="1" applyAlignment="1">
      <alignment/>
    </xf>
    <xf numFmtId="185" fontId="0" fillId="0" borderId="20" xfId="47" applyNumberFormat="1" applyFont="1" applyFill="1" applyBorder="1" applyAlignment="1">
      <alignment/>
    </xf>
    <xf numFmtId="185" fontId="8" fillId="0" borderId="20" xfId="47" applyNumberFormat="1" applyFont="1" applyFill="1" applyBorder="1" applyAlignment="1">
      <alignment/>
    </xf>
    <xf numFmtId="185" fontId="1" fillId="0" borderId="25" xfId="47" applyNumberFormat="1" applyFont="1" applyFill="1" applyBorder="1" applyAlignment="1">
      <alignment/>
    </xf>
    <xf numFmtId="185" fontId="9" fillId="0" borderId="25" xfId="47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185" fontId="0" fillId="0" borderId="0" xfId="47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5" fontId="1" fillId="0" borderId="11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185" fontId="0" fillId="0" borderId="0" xfId="47" applyNumberFormat="1" applyFont="1" applyFill="1" applyBorder="1" applyAlignment="1">
      <alignment/>
    </xf>
    <xf numFmtId="190" fontId="0" fillId="0" borderId="0" xfId="44" applyFont="1" applyFill="1" applyBorder="1" applyAlignment="1">
      <alignment/>
    </xf>
    <xf numFmtId="185" fontId="0" fillId="0" borderId="16" xfId="47" applyNumberFormat="1" applyFont="1" applyFill="1" applyBorder="1" applyAlignment="1">
      <alignment/>
    </xf>
    <xf numFmtId="185" fontId="0" fillId="0" borderId="15" xfId="47" applyNumberFormat="1" applyFont="1" applyFill="1" applyBorder="1" applyAlignment="1">
      <alignment/>
    </xf>
    <xf numFmtId="185" fontId="4" fillId="0" borderId="14" xfId="47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1" fillId="0" borderId="10" xfId="47" applyNumberFormat="1" applyFont="1" applyFill="1" applyBorder="1" applyAlignment="1">
      <alignment/>
    </xf>
    <xf numFmtId="185" fontId="1" fillId="0" borderId="0" xfId="47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77" fontId="4" fillId="0" borderId="26" xfId="46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5" fontId="1" fillId="0" borderId="11" xfId="47" applyNumberFormat="1" applyFont="1" applyFill="1" applyBorder="1" applyAlignment="1">
      <alignment/>
    </xf>
    <xf numFmtId="177" fontId="1" fillId="0" borderId="10" xfId="46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5" fontId="0" fillId="0" borderId="0" xfId="47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177" fontId="0" fillId="0" borderId="10" xfId="46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185" fontId="4" fillId="0" borderId="12" xfId="47" applyNumberFormat="1" applyFont="1" applyFill="1" applyBorder="1" applyAlignment="1">
      <alignment/>
    </xf>
    <xf numFmtId="177" fontId="4" fillId="0" borderId="13" xfId="46" applyFont="1" applyFill="1" applyBorder="1" applyAlignment="1">
      <alignment/>
    </xf>
    <xf numFmtId="177" fontId="0" fillId="0" borderId="0" xfId="46" applyFont="1" applyFill="1" applyBorder="1" applyAlignment="1">
      <alignment/>
    </xf>
    <xf numFmtId="185" fontId="8" fillId="0" borderId="0" xfId="47" applyNumberFormat="1" applyFont="1" applyFill="1" applyBorder="1" applyAlignment="1">
      <alignment/>
    </xf>
    <xf numFmtId="177" fontId="0" fillId="0" borderId="18" xfId="46" applyFont="1" applyFill="1" applyBorder="1" applyAlignment="1">
      <alignment/>
    </xf>
    <xf numFmtId="177" fontId="0" fillId="0" borderId="19" xfId="46" applyFont="1" applyFill="1" applyBorder="1" applyAlignment="1">
      <alignment/>
    </xf>
    <xf numFmtId="0" fontId="1" fillId="0" borderId="24" xfId="0" applyFont="1" applyFill="1" applyBorder="1" applyAlignment="1">
      <alignment/>
    </xf>
    <xf numFmtId="177" fontId="1" fillId="0" borderId="27" xfId="46" applyFont="1" applyFill="1" applyBorder="1" applyAlignment="1">
      <alignment/>
    </xf>
    <xf numFmtId="177" fontId="1" fillId="0" borderId="28" xfId="46" applyFont="1" applyFill="1" applyBorder="1" applyAlignment="1">
      <alignment/>
    </xf>
    <xf numFmtId="0" fontId="9" fillId="0" borderId="24" xfId="0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34.8515625" style="1" customWidth="1"/>
    <col min="3" max="3" width="14.140625" style="1" customWidth="1"/>
    <col min="4" max="4" width="16.140625" style="1" customWidth="1"/>
    <col min="5" max="5" width="12.57421875" style="1" customWidth="1"/>
    <col min="6" max="6" width="13.7109375" style="1" customWidth="1"/>
    <col min="7" max="7" width="13.8515625" style="1" customWidth="1"/>
    <col min="8" max="8" width="13.140625" style="1" customWidth="1"/>
    <col min="9" max="9" width="13.28125" style="1" customWidth="1"/>
    <col min="10" max="10" width="14.28125" style="1" customWidth="1"/>
    <col min="11" max="11" width="12.7109375" style="1" customWidth="1"/>
    <col min="12" max="12" width="13.7109375" style="1" customWidth="1"/>
    <col min="13" max="13" width="11.140625" style="1" customWidth="1"/>
    <col min="14" max="14" width="10.421875" style="1" customWidth="1"/>
    <col min="15" max="15" width="12.28125" style="1" customWidth="1"/>
    <col min="16" max="16" width="14.140625" style="2" customWidth="1"/>
    <col min="17" max="16384" width="9.140625" style="1" customWidth="1"/>
  </cols>
  <sheetData>
    <row r="1" spans="3:15" ht="20.25">
      <c r="C1" s="96" t="s">
        <v>129</v>
      </c>
      <c r="D1" s="96"/>
      <c r="E1" s="96"/>
      <c r="F1" s="96"/>
      <c r="G1" s="96"/>
      <c r="H1" s="125"/>
      <c r="J1" s="126">
        <v>2009</v>
      </c>
      <c r="L1" s="12" t="s">
        <v>128</v>
      </c>
      <c r="M1" s="12"/>
      <c r="N1" s="12"/>
      <c r="O1" s="12"/>
    </row>
    <row r="2" spans="12:15" ht="12.75">
      <c r="L2" s="12" t="s">
        <v>130</v>
      </c>
      <c r="M2" s="12"/>
      <c r="N2" s="12"/>
      <c r="O2" s="12"/>
    </row>
    <row r="3" spans="3:8" ht="15.75">
      <c r="C3" s="17" t="s">
        <v>0</v>
      </c>
      <c r="D3" s="17"/>
      <c r="E3" s="17"/>
      <c r="F3" s="17"/>
      <c r="G3" s="17"/>
      <c r="H3" s="17"/>
    </row>
    <row r="4" ht="13.5" thickBot="1"/>
    <row r="5" spans="3:16" ht="13.5" thickBot="1">
      <c r="C5" s="39" t="s">
        <v>43</v>
      </c>
      <c r="D5" s="40"/>
      <c r="E5" s="39" t="s">
        <v>44</v>
      </c>
      <c r="F5" s="41"/>
      <c r="G5" s="40"/>
      <c r="H5" s="39" t="s">
        <v>1</v>
      </c>
      <c r="I5" s="41"/>
      <c r="J5" s="40"/>
      <c r="K5" s="39" t="s">
        <v>2</v>
      </c>
      <c r="L5" s="40"/>
      <c r="M5" s="39" t="s">
        <v>3</v>
      </c>
      <c r="N5" s="41"/>
      <c r="O5" s="41"/>
      <c r="P5" s="51"/>
    </row>
    <row r="6" spans="3:16" ht="12.75">
      <c r="C6" s="5" t="s">
        <v>41</v>
      </c>
      <c r="D6" s="4" t="s">
        <v>42</v>
      </c>
      <c r="E6" s="5" t="s">
        <v>45</v>
      </c>
      <c r="F6" s="7"/>
      <c r="G6" s="4"/>
      <c r="H6" s="5" t="s">
        <v>4</v>
      </c>
      <c r="I6" s="7"/>
      <c r="J6" s="4"/>
      <c r="K6" s="5" t="s">
        <v>5</v>
      </c>
      <c r="L6" s="4"/>
      <c r="M6" s="39" t="s">
        <v>46</v>
      </c>
      <c r="N6" s="40"/>
      <c r="O6" s="41" t="s">
        <v>6</v>
      </c>
      <c r="P6" s="51"/>
    </row>
    <row r="7" spans="3:16" ht="12.75">
      <c r="C7" s="5" t="s">
        <v>134</v>
      </c>
      <c r="D7" s="4"/>
      <c r="E7" s="5" t="s">
        <v>7</v>
      </c>
      <c r="F7" s="7" t="s">
        <v>8</v>
      </c>
      <c r="G7" s="4" t="s">
        <v>9</v>
      </c>
      <c r="H7" s="5" t="s">
        <v>10</v>
      </c>
      <c r="I7" s="7" t="s">
        <v>11</v>
      </c>
      <c r="J7" s="4" t="s">
        <v>12</v>
      </c>
      <c r="K7" s="5" t="s">
        <v>13</v>
      </c>
      <c r="L7" s="4"/>
      <c r="M7" s="5" t="s">
        <v>14</v>
      </c>
      <c r="N7" s="4" t="s">
        <v>15</v>
      </c>
      <c r="O7" s="63" t="s">
        <v>14</v>
      </c>
      <c r="P7" s="52" t="s">
        <v>16</v>
      </c>
    </row>
    <row r="8" spans="3:16" ht="13.5" thickBot="1">
      <c r="C8" s="34"/>
      <c r="D8" s="35"/>
      <c r="E8" s="34"/>
      <c r="F8" s="33"/>
      <c r="G8" s="35"/>
      <c r="H8" s="34"/>
      <c r="I8" s="33"/>
      <c r="J8" s="35"/>
      <c r="K8" s="34" t="s">
        <v>17</v>
      </c>
      <c r="L8" s="35" t="s">
        <v>18</v>
      </c>
      <c r="M8" s="34" t="s">
        <v>47</v>
      </c>
      <c r="N8" s="35"/>
      <c r="O8" s="64" t="s">
        <v>48</v>
      </c>
      <c r="P8" s="53"/>
    </row>
    <row r="9" spans="2:16" ht="12.75">
      <c r="B9" s="59" t="s">
        <v>120</v>
      </c>
      <c r="C9" s="39"/>
      <c r="D9" s="40"/>
      <c r="E9" s="39"/>
      <c r="F9" s="41"/>
      <c r="G9" s="41"/>
      <c r="H9" s="39"/>
      <c r="I9" s="41"/>
      <c r="J9" s="40"/>
      <c r="K9" s="5"/>
      <c r="L9" s="4"/>
      <c r="M9" s="39"/>
      <c r="N9" s="40"/>
      <c r="O9" s="41"/>
      <c r="P9" s="51"/>
    </row>
    <row r="10" spans="3:16" ht="12.75">
      <c r="C10" s="5"/>
      <c r="D10" s="4"/>
      <c r="E10" s="5"/>
      <c r="F10" s="7"/>
      <c r="G10" s="7"/>
      <c r="H10" s="5"/>
      <c r="I10" s="7"/>
      <c r="J10" s="4"/>
      <c r="K10" s="5"/>
      <c r="L10" s="4"/>
      <c r="M10" s="5"/>
      <c r="N10" s="4"/>
      <c r="O10" s="7"/>
      <c r="P10" s="3"/>
    </row>
    <row r="11" spans="3:16" ht="12.75">
      <c r="C11" s="5"/>
      <c r="D11" s="4"/>
      <c r="E11" s="5"/>
      <c r="F11" s="7"/>
      <c r="G11" s="7"/>
      <c r="H11" s="5"/>
      <c r="I11" s="7"/>
      <c r="J11" s="4"/>
      <c r="K11" s="5"/>
      <c r="L11" s="4"/>
      <c r="M11" s="5"/>
      <c r="N11" s="4"/>
      <c r="O11" s="7"/>
      <c r="P11" s="3"/>
    </row>
    <row r="12" spans="2:16" ht="12.75">
      <c r="B12" s="1" t="s">
        <v>118</v>
      </c>
      <c r="C12" s="5">
        <v>0</v>
      </c>
      <c r="D12" s="4">
        <v>0</v>
      </c>
      <c r="E12" s="5">
        <v>0</v>
      </c>
      <c r="F12" s="7">
        <v>0</v>
      </c>
      <c r="G12" s="7">
        <v>0</v>
      </c>
      <c r="H12" s="5">
        <v>0</v>
      </c>
      <c r="I12" s="7">
        <v>0</v>
      </c>
      <c r="J12" s="4">
        <v>0</v>
      </c>
      <c r="K12" s="5">
        <v>0</v>
      </c>
      <c r="L12" s="4">
        <v>0</v>
      </c>
      <c r="M12" s="5">
        <v>0</v>
      </c>
      <c r="N12" s="4">
        <v>0</v>
      </c>
      <c r="O12" s="7">
        <v>0</v>
      </c>
      <c r="P12" s="4">
        <v>0</v>
      </c>
    </row>
    <row r="13" spans="3:16" ht="12.75">
      <c r="C13" s="5"/>
      <c r="D13" s="4"/>
      <c r="E13" s="5"/>
      <c r="F13" s="7"/>
      <c r="G13" s="7"/>
      <c r="H13" s="5"/>
      <c r="I13" s="7"/>
      <c r="J13" s="4"/>
      <c r="K13" s="5"/>
      <c r="L13" s="4"/>
      <c r="M13" s="5"/>
      <c r="N13" s="4"/>
      <c r="O13" s="7"/>
      <c r="P13" s="3"/>
    </row>
    <row r="14" spans="2:16" ht="12.75">
      <c r="B14" s="1" t="s">
        <v>20</v>
      </c>
      <c r="C14" s="5">
        <v>0</v>
      </c>
      <c r="D14" s="4">
        <v>0</v>
      </c>
      <c r="E14" s="5">
        <v>0</v>
      </c>
      <c r="F14" s="7">
        <v>0</v>
      </c>
      <c r="G14" s="7">
        <v>0</v>
      </c>
      <c r="H14" s="5">
        <v>0</v>
      </c>
      <c r="I14" s="7">
        <v>0</v>
      </c>
      <c r="J14" s="4">
        <v>0</v>
      </c>
      <c r="K14" s="5">
        <v>0</v>
      </c>
      <c r="L14" s="4">
        <v>0</v>
      </c>
      <c r="M14" s="5">
        <v>0</v>
      </c>
      <c r="N14" s="4">
        <v>0</v>
      </c>
      <c r="O14" s="7">
        <v>0</v>
      </c>
      <c r="P14" s="4">
        <v>0</v>
      </c>
    </row>
    <row r="15" spans="3:16" ht="12.75">
      <c r="C15" s="5"/>
      <c r="D15" s="4"/>
      <c r="E15" s="5"/>
      <c r="F15" s="7"/>
      <c r="G15" s="7"/>
      <c r="H15" s="5"/>
      <c r="I15" s="7"/>
      <c r="J15" s="4"/>
      <c r="K15" s="5"/>
      <c r="L15" s="4"/>
      <c r="M15" s="5"/>
      <c r="N15" s="4"/>
      <c r="O15" s="7"/>
      <c r="P15" s="3"/>
    </row>
    <row r="16" spans="2:16" s="12" customFormat="1" ht="12.75">
      <c r="B16" s="12" t="s">
        <v>21</v>
      </c>
      <c r="C16" s="8"/>
      <c r="D16" s="9"/>
      <c r="E16" s="8"/>
      <c r="F16" s="10"/>
      <c r="G16" s="10"/>
      <c r="H16" s="8" t="s">
        <v>22</v>
      </c>
      <c r="I16" s="10" t="s">
        <v>22</v>
      </c>
      <c r="J16" s="9"/>
      <c r="K16" s="8"/>
      <c r="L16" s="9"/>
      <c r="M16" s="8"/>
      <c r="N16" s="9"/>
      <c r="O16" s="10"/>
      <c r="P16" s="11"/>
    </row>
    <row r="17" spans="3:16" ht="12.75">
      <c r="C17" s="5"/>
      <c r="D17" s="4"/>
      <c r="E17" s="5"/>
      <c r="F17" s="7"/>
      <c r="G17" s="7"/>
      <c r="H17" s="5"/>
      <c r="I17" s="7"/>
      <c r="J17" s="4"/>
      <c r="K17" s="5"/>
      <c r="L17" s="4"/>
      <c r="M17" s="5"/>
      <c r="N17" s="4"/>
      <c r="O17" s="7"/>
      <c r="P17" s="3"/>
    </row>
    <row r="18" spans="2:16" ht="12.75">
      <c r="B18" s="1" t="s">
        <v>117</v>
      </c>
      <c r="C18" s="5">
        <v>0</v>
      </c>
      <c r="D18" s="4">
        <v>0</v>
      </c>
      <c r="E18" s="5">
        <v>0</v>
      </c>
      <c r="F18" s="7">
        <v>0</v>
      </c>
      <c r="G18" s="7">
        <v>0</v>
      </c>
      <c r="H18" s="5">
        <v>0</v>
      </c>
      <c r="I18" s="7">
        <v>0</v>
      </c>
      <c r="J18" s="4">
        <v>0</v>
      </c>
      <c r="K18" s="5">
        <v>0</v>
      </c>
      <c r="L18" s="4">
        <v>0</v>
      </c>
      <c r="M18" s="5">
        <v>0</v>
      </c>
      <c r="N18" s="4">
        <v>0</v>
      </c>
      <c r="O18" s="7">
        <v>0</v>
      </c>
      <c r="P18" s="4">
        <v>0</v>
      </c>
    </row>
    <row r="19" spans="3:16" ht="12.75">
      <c r="C19" s="5"/>
      <c r="D19" s="4"/>
      <c r="E19" s="5"/>
      <c r="F19" s="7"/>
      <c r="G19" s="7"/>
      <c r="H19" s="5"/>
      <c r="I19" s="7"/>
      <c r="J19" s="4"/>
      <c r="K19" s="5"/>
      <c r="L19" s="4"/>
      <c r="M19" s="5"/>
      <c r="N19" s="4"/>
      <c r="O19" s="7"/>
      <c r="P19" s="3"/>
    </row>
    <row r="20" spans="2:16" s="12" customFormat="1" ht="12.75">
      <c r="B20" s="12" t="s">
        <v>23</v>
      </c>
      <c r="C20" s="5">
        <v>0</v>
      </c>
      <c r="D20" s="4">
        <v>0</v>
      </c>
      <c r="E20" s="5">
        <v>0</v>
      </c>
      <c r="F20" s="7">
        <v>0</v>
      </c>
      <c r="G20" s="7">
        <v>0</v>
      </c>
      <c r="H20" s="5">
        <v>0</v>
      </c>
      <c r="I20" s="7">
        <v>0</v>
      </c>
      <c r="J20" s="4">
        <v>0</v>
      </c>
      <c r="K20" s="5">
        <v>0</v>
      </c>
      <c r="L20" s="4">
        <v>0</v>
      </c>
      <c r="M20" s="5">
        <v>0</v>
      </c>
      <c r="N20" s="4">
        <v>0</v>
      </c>
      <c r="O20" s="7">
        <v>0</v>
      </c>
      <c r="P20" s="4">
        <v>0</v>
      </c>
    </row>
    <row r="21" spans="3:16" ht="12.75">
      <c r="C21" s="5"/>
      <c r="D21" s="4"/>
      <c r="E21" s="5"/>
      <c r="F21" s="7"/>
      <c r="G21" s="7"/>
      <c r="H21" s="5"/>
      <c r="I21" s="7"/>
      <c r="J21" s="4"/>
      <c r="K21" s="5"/>
      <c r="L21" s="4"/>
      <c r="M21" s="5"/>
      <c r="N21" s="4"/>
      <c r="O21" s="5"/>
      <c r="P21" s="3"/>
    </row>
    <row r="22" spans="2:16" ht="12.75">
      <c r="B22" s="1" t="s">
        <v>24</v>
      </c>
      <c r="C22" s="5"/>
      <c r="D22" s="4"/>
      <c r="E22" s="5"/>
      <c r="F22" s="7"/>
      <c r="G22" s="7"/>
      <c r="H22" s="5"/>
      <c r="I22" s="7"/>
      <c r="J22" s="4"/>
      <c r="K22" s="5"/>
      <c r="L22" s="4"/>
      <c r="M22" s="5"/>
      <c r="N22" s="4"/>
      <c r="O22" s="5"/>
      <c r="P22" s="3"/>
    </row>
    <row r="23" spans="2:16" ht="12.75">
      <c r="B23" s="1" t="s">
        <v>25</v>
      </c>
      <c r="C23" s="5">
        <v>0</v>
      </c>
      <c r="D23" s="4">
        <v>0</v>
      </c>
      <c r="E23" s="5"/>
      <c r="F23" s="14">
        <v>300</v>
      </c>
      <c r="G23" s="14">
        <f>F23+E23</f>
        <v>300</v>
      </c>
      <c r="H23" s="81">
        <f>C23-E23</f>
        <v>0</v>
      </c>
      <c r="I23" s="7">
        <v>0</v>
      </c>
      <c r="J23" s="82">
        <f>H23+I23</f>
        <v>0</v>
      </c>
      <c r="K23" s="83">
        <f>H23+E23</f>
        <v>0</v>
      </c>
      <c r="L23" s="84">
        <f aca="true" t="shared" si="0" ref="L23:L29">F23+I23</f>
        <v>300</v>
      </c>
      <c r="M23" s="85" t="str">
        <f>IF((C23-K23)&lt;0,(C23-K23),"0")</f>
        <v>0</v>
      </c>
      <c r="N23" s="4">
        <f>IF((C23-K23)&lt;0," ",(C23-K23))</f>
        <v>0</v>
      </c>
      <c r="O23" s="5">
        <v>0</v>
      </c>
      <c r="P23" s="86" t="str">
        <f>IF((D23-L23)&lt;0,"0",(D23-L23))</f>
        <v>0</v>
      </c>
    </row>
    <row r="24" spans="1:16" ht="12.75">
      <c r="A24" s="1">
        <v>10</v>
      </c>
      <c r="B24" s="1" t="s">
        <v>26</v>
      </c>
      <c r="C24" s="97">
        <v>131696.5</v>
      </c>
      <c r="D24" s="73">
        <v>12911.42</v>
      </c>
      <c r="E24" s="15"/>
      <c r="F24" s="19"/>
      <c r="G24" s="19"/>
      <c r="H24" s="81">
        <f>C24-E24</f>
        <v>131696.5</v>
      </c>
      <c r="I24" s="62">
        <v>12911.42</v>
      </c>
      <c r="J24" s="82">
        <f>H24+I24</f>
        <v>144607.92</v>
      </c>
      <c r="K24" s="83">
        <f>H24+E24</f>
        <v>131696.5</v>
      </c>
      <c r="L24" s="84">
        <f t="shared" si="0"/>
        <v>12911.42</v>
      </c>
      <c r="M24" s="85" t="str">
        <f>IF((C24-K24)&lt;0,(C24-K24),"0")</f>
        <v>0</v>
      </c>
      <c r="N24" s="4">
        <f>IF((C24-K24)&lt;0," ",(C24-K24))</f>
        <v>0</v>
      </c>
      <c r="O24" s="5" t="str">
        <f aca="true" t="shared" si="1" ref="O24:O29">IF((D24-L24)&lt;0,(D24-L24),"0")</f>
        <v>0</v>
      </c>
      <c r="P24" s="86">
        <f aca="true" t="shared" si="2" ref="P24:P29">IF((D24-L24)&lt;0,"0",(D24-L24))</f>
        <v>0</v>
      </c>
    </row>
    <row r="25" spans="1:16" s="74" customFormat="1" ht="12.75">
      <c r="A25" s="74">
        <v>20</v>
      </c>
      <c r="B25" s="75" t="s">
        <v>125</v>
      </c>
      <c r="C25" s="98">
        <v>17883</v>
      </c>
      <c r="D25" s="82">
        <v>30000</v>
      </c>
      <c r="E25" s="83">
        <v>12000</v>
      </c>
      <c r="F25" s="99">
        <v>5605.72</v>
      </c>
      <c r="G25" s="99">
        <f>SUM(E25:F25)</f>
        <v>17605.72</v>
      </c>
      <c r="H25" s="81">
        <f>C25-E25</f>
        <v>5883</v>
      </c>
      <c r="I25" s="62">
        <v>0</v>
      </c>
      <c r="J25" s="82">
        <f>H25+I25</f>
        <v>5883</v>
      </c>
      <c r="K25" s="83">
        <f>H25+E25</f>
        <v>17883</v>
      </c>
      <c r="L25" s="84">
        <f t="shared" si="0"/>
        <v>5605.72</v>
      </c>
      <c r="M25" s="85" t="str">
        <f>IF((C25-K25)&lt;0,(C25-K25),"0")</f>
        <v>0</v>
      </c>
      <c r="N25" s="4">
        <f>IF((C25-K25)&lt;0," ",(C25-K25))</f>
        <v>0</v>
      </c>
      <c r="O25" s="5" t="str">
        <f t="shared" si="1"/>
        <v>0</v>
      </c>
      <c r="P25" s="86">
        <f t="shared" si="2"/>
        <v>24394.28</v>
      </c>
    </row>
    <row r="26" spans="1:16" ht="12.75">
      <c r="A26" s="1">
        <v>50</v>
      </c>
      <c r="B26" s="1" t="s">
        <v>27</v>
      </c>
      <c r="C26" s="15"/>
      <c r="D26" s="73">
        <v>17000</v>
      </c>
      <c r="E26" s="15"/>
      <c r="F26" s="19">
        <v>17275.4</v>
      </c>
      <c r="G26" s="6">
        <f>SUM(E26:F26)</f>
        <v>17275.4</v>
      </c>
      <c r="H26" s="5"/>
      <c r="I26" s="54"/>
      <c r="J26" s="55">
        <v>0</v>
      </c>
      <c r="K26" s="15"/>
      <c r="L26" s="84">
        <f t="shared" si="0"/>
        <v>17275.4</v>
      </c>
      <c r="M26" s="5">
        <v>0</v>
      </c>
      <c r="N26" s="4">
        <v>0</v>
      </c>
      <c r="O26" s="5">
        <f>IF((D26-L26)&lt;0,(D26-L26),"0")</f>
        <v>-275.40000000000146</v>
      </c>
      <c r="P26" s="86" t="str">
        <f t="shared" si="2"/>
        <v>0</v>
      </c>
    </row>
    <row r="27" spans="1:16" ht="12.75">
      <c r="A27" s="1">
        <v>30</v>
      </c>
      <c r="B27" s="1" t="s">
        <v>28</v>
      </c>
      <c r="C27" s="5"/>
      <c r="D27" s="73">
        <v>5000</v>
      </c>
      <c r="E27" s="15"/>
      <c r="F27" s="19"/>
      <c r="G27" s="19">
        <f>SUM(E27:F27)</f>
        <v>0</v>
      </c>
      <c r="H27" s="5"/>
      <c r="I27" s="7"/>
      <c r="J27" s="55">
        <v>0</v>
      </c>
      <c r="K27" s="15"/>
      <c r="L27" s="84">
        <f t="shared" si="0"/>
        <v>0</v>
      </c>
      <c r="M27" s="5">
        <v>0</v>
      </c>
      <c r="N27" s="4">
        <v>0</v>
      </c>
      <c r="O27" s="5" t="str">
        <f t="shared" si="1"/>
        <v>0</v>
      </c>
      <c r="P27" s="86">
        <f t="shared" si="2"/>
        <v>5000</v>
      </c>
    </row>
    <row r="28" spans="1:16" ht="12.75">
      <c r="A28" s="1">
        <v>55</v>
      </c>
      <c r="B28" s="1" t="s">
        <v>119</v>
      </c>
      <c r="C28" s="5"/>
      <c r="D28" s="73">
        <v>0</v>
      </c>
      <c r="E28" s="15"/>
      <c r="F28" s="19">
        <v>108</v>
      </c>
      <c r="G28" s="19">
        <f>SUM(E28:F28)</f>
        <v>108</v>
      </c>
      <c r="H28" s="5"/>
      <c r="I28" s="7"/>
      <c r="J28" s="55">
        <v>0</v>
      </c>
      <c r="K28" s="15"/>
      <c r="L28" s="84">
        <f t="shared" si="0"/>
        <v>108</v>
      </c>
      <c r="M28" s="5">
        <v>0</v>
      </c>
      <c r="N28" s="4">
        <v>0</v>
      </c>
      <c r="O28" s="5">
        <f t="shared" si="1"/>
        <v>-108</v>
      </c>
      <c r="P28" s="86" t="str">
        <f t="shared" si="2"/>
        <v>0</v>
      </c>
    </row>
    <row r="29" spans="1:16" ht="12.75">
      <c r="A29" s="1">
        <v>60</v>
      </c>
      <c r="B29" s="1" t="s">
        <v>29</v>
      </c>
      <c r="C29" s="5"/>
      <c r="D29" s="73">
        <v>2000</v>
      </c>
      <c r="E29" s="15"/>
      <c r="F29" s="19">
        <v>2843.02</v>
      </c>
      <c r="G29" s="19">
        <f>SUM(E29:F29)</f>
        <v>2843.02</v>
      </c>
      <c r="H29" s="5"/>
      <c r="I29" s="7"/>
      <c r="J29" s="55">
        <v>0</v>
      </c>
      <c r="K29" s="15"/>
      <c r="L29" s="84">
        <f t="shared" si="0"/>
        <v>2843.02</v>
      </c>
      <c r="M29" s="5">
        <v>0</v>
      </c>
      <c r="N29" s="4">
        <v>0</v>
      </c>
      <c r="O29" s="5">
        <f t="shared" si="1"/>
        <v>-843.02</v>
      </c>
      <c r="P29" s="86" t="str">
        <f t="shared" si="2"/>
        <v>0</v>
      </c>
    </row>
    <row r="30" spans="1:16" ht="12.75">
      <c r="A30" s="1">
        <v>65</v>
      </c>
      <c r="B30" s="1" t="s">
        <v>131</v>
      </c>
      <c r="C30" s="5"/>
      <c r="D30" s="86">
        <v>240000</v>
      </c>
      <c r="E30" s="15"/>
      <c r="F30" s="19"/>
      <c r="G30" s="19"/>
      <c r="H30" s="5"/>
      <c r="I30" s="14"/>
      <c r="J30" s="73"/>
      <c r="K30" s="15"/>
      <c r="L30" s="6"/>
      <c r="M30" s="5"/>
      <c r="N30" s="4"/>
      <c r="O30" s="87"/>
      <c r="P30" s="86">
        <f>IF((D30-L30)&lt;0,"0",(D30-L30))</f>
        <v>240000</v>
      </c>
    </row>
    <row r="31" spans="2:16" s="12" customFormat="1" ht="12.75">
      <c r="B31" s="12" t="s">
        <v>30</v>
      </c>
      <c r="C31" s="56">
        <f>SUM(C24:C30)</f>
        <v>149579.5</v>
      </c>
      <c r="D31" s="100">
        <f>SUM(D24:D30)</f>
        <v>306911.42</v>
      </c>
      <c r="E31" s="20">
        <f>SUM(E24:E30)</f>
        <v>12000</v>
      </c>
      <c r="F31" s="27">
        <f>SUM(F23:F30)</f>
        <v>26132.140000000003</v>
      </c>
      <c r="G31" s="27">
        <f>SUM(G23:G30)</f>
        <v>38132.14</v>
      </c>
      <c r="H31" s="127">
        <f>SUM(H24:H30)</f>
        <v>137579.5</v>
      </c>
      <c r="I31" s="128">
        <f>SUM(I24:I30)</f>
        <v>12911.42</v>
      </c>
      <c r="J31" s="129">
        <f>SUM(J24:J30)</f>
        <v>150490.92</v>
      </c>
      <c r="K31" s="130">
        <f>SUM(K24:K30)</f>
        <v>149579.5</v>
      </c>
      <c r="L31" s="119">
        <f>SUM(L23:L30)</f>
        <v>39043.56</v>
      </c>
      <c r="M31" s="123">
        <v>0</v>
      </c>
      <c r="N31" s="129">
        <f>SUM(N25:N30)</f>
        <v>0</v>
      </c>
      <c r="O31" s="130">
        <f>-(SUM(O25:O30))</f>
        <v>1226.4200000000014</v>
      </c>
      <c r="P31" s="131">
        <f>SUM(P25:P30)</f>
        <v>269394.28</v>
      </c>
    </row>
    <row r="32" spans="3:16" ht="12.75">
      <c r="C32" s="5"/>
      <c r="D32" s="4"/>
      <c r="E32" s="26"/>
      <c r="F32" s="7"/>
      <c r="G32" s="7"/>
      <c r="H32" s="5"/>
      <c r="I32" s="7"/>
      <c r="J32" s="4"/>
      <c r="K32" s="5"/>
      <c r="L32" s="4"/>
      <c r="M32" s="5"/>
      <c r="N32" s="4"/>
      <c r="O32" s="5"/>
      <c r="P32" s="3"/>
    </row>
    <row r="33" spans="3:16" ht="12.75">
      <c r="C33" s="5"/>
      <c r="D33" s="4"/>
      <c r="E33" s="5"/>
      <c r="F33" s="7"/>
      <c r="G33" s="7"/>
      <c r="H33" s="5"/>
      <c r="I33" s="7"/>
      <c r="J33" s="4"/>
      <c r="K33" s="5"/>
      <c r="L33" s="4"/>
      <c r="M33" s="5"/>
      <c r="N33" s="4"/>
      <c r="O33" s="7"/>
      <c r="P33" s="3"/>
    </row>
    <row r="34" spans="3:16" ht="12.75">
      <c r="C34" s="5"/>
      <c r="D34" s="4"/>
      <c r="E34" s="5"/>
      <c r="F34" s="7"/>
      <c r="G34" s="7"/>
      <c r="H34" s="5"/>
      <c r="I34" s="7"/>
      <c r="J34" s="4"/>
      <c r="K34" s="5"/>
      <c r="L34" s="4"/>
      <c r="M34" s="5"/>
      <c r="N34" s="4"/>
      <c r="O34" s="7"/>
      <c r="P34" s="3"/>
    </row>
    <row r="35" spans="2:16" ht="12.75">
      <c r="B35" s="1" t="s">
        <v>31</v>
      </c>
      <c r="C35" s="5"/>
      <c r="D35" s="4"/>
      <c r="E35" s="5"/>
      <c r="F35" s="7"/>
      <c r="G35" s="7"/>
      <c r="H35" s="5"/>
      <c r="I35" s="7"/>
      <c r="J35" s="4"/>
      <c r="K35" s="5"/>
      <c r="L35" s="4"/>
      <c r="M35" s="5"/>
      <c r="N35" s="4"/>
      <c r="O35" s="7"/>
      <c r="P35" s="3"/>
    </row>
    <row r="36" spans="1:16" ht="12.75">
      <c r="A36" s="1">
        <v>77</v>
      </c>
      <c r="B36" s="1" t="s">
        <v>32</v>
      </c>
      <c r="C36" s="15"/>
      <c r="D36" s="6"/>
      <c r="E36" s="15"/>
      <c r="F36" s="19"/>
      <c r="G36" s="19"/>
      <c r="H36" s="5">
        <v>0</v>
      </c>
      <c r="I36" s="19"/>
      <c r="J36" s="6">
        <f>SUM(I36)</f>
        <v>0</v>
      </c>
      <c r="K36" s="5" t="s">
        <v>22</v>
      </c>
      <c r="L36" s="6"/>
      <c r="M36" s="5">
        <v>0</v>
      </c>
      <c r="N36" s="4">
        <v>0</v>
      </c>
      <c r="O36" s="7"/>
      <c r="P36" s="4"/>
    </row>
    <row r="37" spans="3:16" ht="12.75">
      <c r="C37" s="26"/>
      <c r="D37" s="6"/>
      <c r="E37" s="5"/>
      <c r="F37" s="19"/>
      <c r="G37" s="19"/>
      <c r="H37" s="5"/>
      <c r="I37" s="19"/>
      <c r="J37" s="6"/>
      <c r="K37" s="5"/>
      <c r="L37" s="6"/>
      <c r="M37" s="5"/>
      <c r="N37" s="4"/>
      <c r="O37" s="7"/>
      <c r="P37" s="4"/>
    </row>
    <row r="38" spans="2:16" s="12" customFormat="1" ht="12.75">
      <c r="B38" s="12" t="s">
        <v>33</v>
      </c>
      <c r="C38" s="101">
        <f>SUM(C36:C37)</f>
        <v>0</v>
      </c>
      <c r="D38" s="38">
        <f>SUM(D36)</f>
        <v>0</v>
      </c>
      <c r="E38" s="101">
        <f>E36</f>
        <v>0</v>
      </c>
      <c r="F38" s="36">
        <f>SUM(F36)</f>
        <v>0</v>
      </c>
      <c r="G38" s="36">
        <f>SUM(G36)</f>
        <v>0</v>
      </c>
      <c r="H38" s="123">
        <v>0</v>
      </c>
      <c r="I38" s="120">
        <f>SUM(I36)</f>
        <v>0</v>
      </c>
      <c r="J38" s="119">
        <f>SUM(J36)</f>
        <v>0</v>
      </c>
      <c r="K38" s="123" t="s">
        <v>22</v>
      </c>
      <c r="L38" s="119">
        <f>SUM(L36)</f>
        <v>0</v>
      </c>
      <c r="M38" s="123">
        <v>0</v>
      </c>
      <c r="N38" s="132">
        <v>0</v>
      </c>
      <c r="O38" s="133"/>
      <c r="P38" s="132"/>
    </row>
    <row r="39" spans="3:16" ht="12.75">
      <c r="C39" s="26"/>
      <c r="D39" s="4"/>
      <c r="E39" s="26"/>
      <c r="F39" s="102"/>
      <c r="G39" s="102"/>
      <c r="H39" s="5"/>
      <c r="I39" s="7"/>
      <c r="J39" s="4"/>
      <c r="K39" s="5"/>
      <c r="L39" s="4"/>
      <c r="M39" s="26"/>
      <c r="N39" s="4"/>
      <c r="O39" s="7"/>
      <c r="P39" s="3"/>
    </row>
    <row r="40" spans="2:16" ht="12.75">
      <c r="B40" s="1" t="s">
        <v>34</v>
      </c>
      <c r="C40" s="5"/>
      <c r="D40" s="4"/>
      <c r="E40" s="5"/>
      <c r="F40" s="7"/>
      <c r="G40" s="7"/>
      <c r="H40" s="5"/>
      <c r="I40" s="7"/>
      <c r="J40" s="4"/>
      <c r="K40" s="5"/>
      <c r="L40" s="4"/>
      <c r="M40" s="5"/>
      <c r="N40" s="4"/>
      <c r="O40" s="7"/>
      <c r="P40" s="3"/>
    </row>
    <row r="41" spans="3:16" ht="12.75">
      <c r="C41" s="5"/>
      <c r="D41" s="4"/>
      <c r="E41" s="5"/>
      <c r="F41" s="7"/>
      <c r="G41" s="7"/>
      <c r="H41" s="5"/>
      <c r="I41" s="7"/>
      <c r="J41" s="4"/>
      <c r="K41" s="5"/>
      <c r="L41" s="4"/>
      <c r="M41" s="5"/>
      <c r="N41" s="4"/>
      <c r="O41" s="7"/>
      <c r="P41" s="3"/>
    </row>
    <row r="42" spans="1:16" ht="12.75">
      <c r="A42" s="1">
        <v>79</v>
      </c>
      <c r="B42" s="1" t="s">
        <v>132</v>
      </c>
      <c r="C42" s="5"/>
      <c r="D42" s="6"/>
      <c r="E42" s="5"/>
      <c r="F42" s="7"/>
      <c r="G42" s="7"/>
      <c r="H42" s="5"/>
      <c r="I42" s="7"/>
      <c r="J42" s="4"/>
      <c r="K42" s="5"/>
      <c r="L42" s="4"/>
      <c r="M42" s="5"/>
      <c r="N42" s="4"/>
      <c r="O42" s="7"/>
      <c r="P42" s="3"/>
    </row>
    <row r="43" spans="3:16" ht="12.75">
      <c r="C43" s="5"/>
      <c r="D43" s="6"/>
      <c r="E43" s="5"/>
      <c r="F43" s="7"/>
      <c r="G43" s="7"/>
      <c r="H43" s="5"/>
      <c r="I43" s="7"/>
      <c r="J43" s="4"/>
      <c r="K43" s="5"/>
      <c r="L43" s="4" t="s">
        <v>136</v>
      </c>
      <c r="M43" s="5"/>
      <c r="N43" s="4"/>
      <c r="O43" s="7"/>
      <c r="P43" s="3"/>
    </row>
    <row r="44" spans="3:16" ht="12.75">
      <c r="C44" s="5"/>
      <c r="D44" s="38">
        <f>SUM(D42:D43)</f>
        <v>0</v>
      </c>
      <c r="E44" s="5"/>
      <c r="F44" s="7"/>
      <c r="G44" s="7"/>
      <c r="H44" s="5"/>
      <c r="I44" s="7"/>
      <c r="J44" s="4"/>
      <c r="K44" s="5"/>
      <c r="L44" s="4" t="s">
        <v>137</v>
      </c>
      <c r="M44" s="5"/>
      <c r="N44" s="4"/>
      <c r="O44" s="7"/>
      <c r="P44" s="11"/>
    </row>
    <row r="45" spans="3:16" ht="12.75">
      <c r="C45" s="5"/>
      <c r="D45" s="4"/>
      <c r="E45" s="5"/>
      <c r="F45" s="7"/>
      <c r="G45" s="7"/>
      <c r="H45" s="5"/>
      <c r="I45" s="7"/>
      <c r="J45" s="4"/>
      <c r="K45" s="5"/>
      <c r="L45" s="4"/>
      <c r="M45" s="5"/>
      <c r="N45" s="4"/>
      <c r="O45" s="7"/>
      <c r="P45" s="3"/>
    </row>
    <row r="46" spans="2:16" s="12" customFormat="1" ht="12.75">
      <c r="B46" s="12" t="s">
        <v>35</v>
      </c>
      <c r="C46" s="8"/>
      <c r="D46" s="9"/>
      <c r="E46" s="8"/>
      <c r="F46" s="10"/>
      <c r="G46" s="10"/>
      <c r="H46" s="8"/>
      <c r="I46" s="10"/>
      <c r="J46" s="9"/>
      <c r="K46" s="8"/>
      <c r="L46" s="9"/>
      <c r="M46" s="8"/>
      <c r="N46" s="9"/>
      <c r="O46" s="10"/>
      <c r="P46" s="11"/>
    </row>
    <row r="47" spans="3:16" ht="12.75">
      <c r="C47" s="5"/>
      <c r="D47" s="4"/>
      <c r="E47" s="5"/>
      <c r="F47" s="7"/>
      <c r="G47" s="7"/>
      <c r="H47" s="5"/>
      <c r="I47" s="7"/>
      <c r="J47" s="4"/>
      <c r="K47" s="5"/>
      <c r="L47" s="4"/>
      <c r="M47" s="5"/>
      <c r="N47" s="4"/>
      <c r="O47" s="7"/>
      <c r="P47" s="3"/>
    </row>
    <row r="48" spans="2:16" ht="12.75">
      <c r="B48" s="1" t="s">
        <v>36</v>
      </c>
      <c r="C48" s="5"/>
      <c r="D48" s="4"/>
      <c r="E48" s="5"/>
      <c r="F48" s="7"/>
      <c r="G48" s="7"/>
      <c r="H48" s="5"/>
      <c r="I48" s="7"/>
      <c r="J48" s="4"/>
      <c r="K48" s="5"/>
      <c r="L48" s="4">
        <v>0</v>
      </c>
      <c r="M48" s="5">
        <v>0</v>
      </c>
      <c r="N48" s="4">
        <v>0</v>
      </c>
      <c r="O48" s="7"/>
      <c r="P48" s="4"/>
    </row>
    <row r="49" spans="1:16" ht="12.75">
      <c r="A49" s="1">
        <v>80</v>
      </c>
      <c r="B49" s="1" t="s">
        <v>37</v>
      </c>
      <c r="C49" s="5">
        <v>0</v>
      </c>
      <c r="D49" s="73">
        <v>5000</v>
      </c>
      <c r="E49" s="5">
        <v>0</v>
      </c>
      <c r="F49" s="19">
        <v>1865.39</v>
      </c>
      <c r="G49" s="19">
        <f>SUM(E49:F49)</f>
        <v>1865.39</v>
      </c>
      <c r="H49" s="5">
        <v>0</v>
      </c>
      <c r="I49" s="19"/>
      <c r="J49" s="4">
        <v>0</v>
      </c>
      <c r="K49" s="5">
        <v>0</v>
      </c>
      <c r="L49" s="6">
        <f>F49+I49</f>
        <v>1865.39</v>
      </c>
      <c r="M49" s="5" t="str">
        <f>IF((C49-K49)&lt;0,(C49-K49),"0")</f>
        <v>0</v>
      </c>
      <c r="N49" s="4">
        <f>IF((C49-K49)&lt;0," ",(C49-K49))</f>
        <v>0</v>
      </c>
      <c r="O49" s="7" t="str">
        <f>IF((D49-L49)&lt;0,(D49-L49),"0")</f>
        <v>0</v>
      </c>
      <c r="P49" s="6">
        <f>IF((D49-L49)&lt;0,"0",(D49-L49))</f>
        <v>3134.6099999999997</v>
      </c>
    </row>
    <row r="50" spans="1:16" ht="12.75">
      <c r="A50" s="1">
        <v>90</v>
      </c>
      <c r="B50" s="1" t="s">
        <v>38</v>
      </c>
      <c r="C50" s="103">
        <v>0</v>
      </c>
      <c r="D50" s="73">
        <v>5000</v>
      </c>
      <c r="E50" s="5">
        <v>0</v>
      </c>
      <c r="F50" s="19">
        <v>945.02</v>
      </c>
      <c r="G50" s="19">
        <f>SUM(E50:F50)</f>
        <v>945.02</v>
      </c>
      <c r="H50" s="5">
        <v>0</v>
      </c>
      <c r="I50" s="19"/>
      <c r="J50" s="4">
        <v>0</v>
      </c>
      <c r="K50" s="13"/>
      <c r="L50" s="84">
        <f>F50+I50</f>
        <v>945.02</v>
      </c>
      <c r="M50" s="5">
        <v>0</v>
      </c>
      <c r="N50" s="4">
        <v>0</v>
      </c>
      <c r="O50" s="7"/>
      <c r="P50" s="3">
        <v>4054.98</v>
      </c>
    </row>
    <row r="51" spans="3:16" ht="12.75">
      <c r="C51" s="103"/>
      <c r="D51" s="73"/>
      <c r="E51" s="5"/>
      <c r="G51" s="19"/>
      <c r="H51" s="115"/>
      <c r="I51" s="134"/>
      <c r="J51" s="121"/>
      <c r="K51" s="135"/>
      <c r="L51" s="121"/>
      <c r="M51" s="115"/>
      <c r="N51" s="121"/>
      <c r="O51" s="118"/>
      <c r="P51" s="136"/>
    </row>
    <row r="52" spans="2:16" ht="12.75">
      <c r="B52" s="12" t="s">
        <v>39</v>
      </c>
      <c r="C52" s="56">
        <f>SUM(C49:C50)</f>
        <v>0</v>
      </c>
      <c r="D52" s="100">
        <f>SUM(D49:D50)</f>
        <v>10000</v>
      </c>
      <c r="E52" s="8">
        <v>0</v>
      </c>
      <c r="F52" s="104">
        <f>F49+F50</f>
        <v>2810.41</v>
      </c>
      <c r="G52" s="104">
        <f>SUM(G49:G50)</f>
        <v>2810.41</v>
      </c>
      <c r="H52" s="123">
        <v>0</v>
      </c>
      <c r="I52" s="120">
        <f>I49+I50</f>
        <v>0</v>
      </c>
      <c r="J52" s="132">
        <v>0</v>
      </c>
      <c r="K52" s="127"/>
      <c r="L52" s="129">
        <f>SUM(L49:L51)</f>
        <v>2810.41</v>
      </c>
      <c r="M52" s="115">
        <v>0</v>
      </c>
      <c r="N52" s="121">
        <v>0</v>
      </c>
      <c r="O52" s="137"/>
      <c r="P52" s="131">
        <f>SUM(P49:P51)</f>
        <v>7189.59</v>
      </c>
    </row>
    <row r="53" spans="3:16" ht="13.5" thickBot="1">
      <c r="C53" s="34"/>
      <c r="D53" s="105"/>
      <c r="E53" s="5"/>
      <c r="F53" s="7"/>
      <c r="G53" s="7"/>
      <c r="H53" s="77"/>
      <c r="I53" s="61"/>
      <c r="J53" s="35"/>
      <c r="K53" s="5"/>
      <c r="L53" s="80"/>
      <c r="M53" s="34"/>
      <c r="N53" s="35"/>
      <c r="O53" s="33"/>
      <c r="P53" s="53"/>
    </row>
    <row r="54" spans="2:16" s="12" customFormat="1" ht="24" customHeight="1" thickBot="1">
      <c r="B54" s="60" t="s">
        <v>40</v>
      </c>
      <c r="C54" s="106">
        <f>C31+C38+C52</f>
        <v>149579.5</v>
      </c>
      <c r="D54" s="107">
        <f>D31+D44+D52</f>
        <v>316911.42</v>
      </c>
      <c r="E54" s="108">
        <f>E31+E38</f>
        <v>12000</v>
      </c>
      <c r="F54" s="107">
        <f>F31+F38+F52</f>
        <v>28942.550000000003</v>
      </c>
      <c r="G54" s="109">
        <f>G31+G38+G52</f>
        <v>40942.55</v>
      </c>
      <c r="H54" s="138">
        <f aca="true" t="shared" si="3" ref="H54:N54">H31+H52</f>
        <v>137579.5</v>
      </c>
      <c r="I54" s="139">
        <f t="shared" si="3"/>
        <v>12911.42</v>
      </c>
      <c r="J54" s="140">
        <f t="shared" si="3"/>
        <v>150490.92</v>
      </c>
      <c r="K54" s="138">
        <f t="shared" si="3"/>
        <v>149579.5</v>
      </c>
      <c r="L54" s="140">
        <f t="shared" si="3"/>
        <v>41853.97</v>
      </c>
      <c r="M54" s="140">
        <f t="shared" si="3"/>
        <v>0</v>
      </c>
      <c r="N54" s="140">
        <f t="shared" si="3"/>
        <v>0</v>
      </c>
      <c r="O54" s="141">
        <f>O31+O53</f>
        <v>1226.4200000000014</v>
      </c>
      <c r="P54" s="142">
        <f>P31+P52</f>
        <v>276583.87000000005</v>
      </c>
    </row>
    <row r="55" spans="5:15" ht="12.75">
      <c r="E55" s="16"/>
      <c r="H55" s="76"/>
      <c r="K55" s="16"/>
      <c r="N55" s="76"/>
      <c r="O55" s="16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6">
      <selection activeCell="H22" sqref="H22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34.7109375" style="1" customWidth="1"/>
    <col min="4" max="4" width="14.00390625" style="1" customWidth="1"/>
    <col min="5" max="5" width="14.140625" style="1" customWidth="1"/>
    <col min="6" max="6" width="13.7109375" style="1" bestFit="1" customWidth="1"/>
    <col min="7" max="9" width="13.140625" style="1" customWidth="1"/>
    <col min="10" max="10" width="15.00390625" style="1" customWidth="1"/>
    <col min="11" max="11" width="13.421875" style="1" customWidth="1"/>
    <col min="12" max="12" width="13.7109375" style="1" bestFit="1" customWidth="1"/>
    <col min="13" max="13" width="12.7109375" style="18" customWidth="1"/>
    <col min="14" max="14" width="13.7109375" style="1" customWidth="1"/>
    <col min="15" max="15" width="17.00390625" style="1" customWidth="1"/>
    <col min="16" max="16384" width="9.140625" style="1" customWidth="1"/>
  </cols>
  <sheetData>
    <row r="2" spans="4:7" ht="16.5" customHeight="1">
      <c r="D2" s="96" t="s">
        <v>135</v>
      </c>
      <c r="E2" s="96"/>
      <c r="F2" s="96"/>
      <c r="G2" s="96"/>
    </row>
    <row r="4" spans="4:8" ht="15.75">
      <c r="D4" s="17" t="s">
        <v>79</v>
      </c>
      <c r="E4" s="17"/>
      <c r="F4" s="17"/>
      <c r="G4" s="17"/>
      <c r="H4" s="17"/>
    </row>
    <row r="5" ht="13.5" thickBot="1"/>
    <row r="6" spans="4:15" ht="13.5" thickBot="1">
      <c r="D6" s="39" t="s">
        <v>80</v>
      </c>
      <c r="E6" s="40"/>
      <c r="F6" s="39" t="s">
        <v>81</v>
      </c>
      <c r="G6" s="41"/>
      <c r="H6" s="40"/>
      <c r="I6" s="42" t="s">
        <v>82</v>
      </c>
      <c r="J6" s="32"/>
      <c r="K6" s="32"/>
      <c r="L6" s="32"/>
      <c r="M6" s="43"/>
      <c r="N6" s="39" t="s">
        <v>83</v>
      </c>
      <c r="O6" s="40"/>
    </row>
    <row r="7" spans="4:15" ht="12.75">
      <c r="D7" s="5" t="s">
        <v>84</v>
      </c>
      <c r="E7" s="44" t="s">
        <v>85</v>
      </c>
      <c r="F7" s="5" t="s">
        <v>86</v>
      </c>
      <c r="G7" s="7"/>
      <c r="H7" s="4"/>
      <c r="I7" s="39" t="s">
        <v>138</v>
      </c>
      <c r="J7" s="41"/>
      <c r="K7" s="40"/>
      <c r="L7" s="41" t="s">
        <v>87</v>
      </c>
      <c r="M7" s="45"/>
      <c r="N7" s="5" t="s">
        <v>15</v>
      </c>
      <c r="O7" s="4" t="s">
        <v>15</v>
      </c>
    </row>
    <row r="8" spans="4:15" ht="12.75">
      <c r="D8" s="5" t="s">
        <v>134</v>
      </c>
      <c r="E8" s="4"/>
      <c r="F8" s="5" t="s">
        <v>7</v>
      </c>
      <c r="G8" s="7" t="s">
        <v>88</v>
      </c>
      <c r="H8" s="4" t="s">
        <v>89</v>
      </c>
      <c r="I8" s="5" t="s">
        <v>90</v>
      </c>
      <c r="J8" s="7" t="s">
        <v>91</v>
      </c>
      <c r="K8" s="4" t="s">
        <v>92</v>
      </c>
      <c r="L8" s="7" t="s">
        <v>13</v>
      </c>
      <c r="M8" s="25"/>
      <c r="N8" s="5" t="s">
        <v>17</v>
      </c>
      <c r="O8" s="4" t="s">
        <v>93</v>
      </c>
    </row>
    <row r="9" spans="1:15" ht="13.5" thickBot="1">
      <c r="A9" s="1" t="s">
        <v>94</v>
      </c>
      <c r="C9" s="1" t="s">
        <v>19</v>
      </c>
      <c r="D9" s="34"/>
      <c r="E9" s="35"/>
      <c r="F9" s="34"/>
      <c r="G9" s="33"/>
      <c r="H9" s="35"/>
      <c r="I9" s="34"/>
      <c r="J9" s="33"/>
      <c r="K9" s="35"/>
      <c r="L9" s="33" t="s">
        <v>95</v>
      </c>
      <c r="M9" s="46" t="s">
        <v>85</v>
      </c>
      <c r="N9" s="34"/>
      <c r="O9" s="35"/>
    </row>
    <row r="10" spans="4:15" ht="12.75">
      <c r="D10" s="15"/>
      <c r="E10" s="7"/>
      <c r="F10" s="39"/>
      <c r="G10" s="41"/>
      <c r="H10" s="40"/>
      <c r="I10" s="39"/>
      <c r="J10" s="41"/>
      <c r="K10" s="40"/>
      <c r="L10" s="7"/>
      <c r="M10" s="47"/>
      <c r="N10" s="39"/>
      <c r="O10" s="65"/>
    </row>
    <row r="11" spans="3:15" ht="12.75">
      <c r="C11" s="1" t="s">
        <v>96</v>
      </c>
      <c r="D11" s="15"/>
      <c r="E11" s="7"/>
      <c r="F11" s="5"/>
      <c r="G11" s="7"/>
      <c r="H11" s="4"/>
      <c r="I11" s="5"/>
      <c r="J11" s="7"/>
      <c r="K11" s="4"/>
      <c r="L11" s="7"/>
      <c r="M11" s="47"/>
      <c r="N11" s="5"/>
      <c r="O11" s="6"/>
    </row>
    <row r="12" spans="3:15" ht="12.75">
      <c r="C12" s="1" t="s">
        <v>97</v>
      </c>
      <c r="D12" s="15"/>
      <c r="E12" s="7"/>
      <c r="F12" s="5"/>
      <c r="G12" s="7"/>
      <c r="H12" s="4"/>
      <c r="I12" s="5"/>
      <c r="J12" s="7"/>
      <c r="K12" s="4"/>
      <c r="L12" s="7"/>
      <c r="M12" s="47"/>
      <c r="N12" s="5"/>
      <c r="O12" s="6"/>
    </row>
    <row r="13" spans="1:15" ht="12.75">
      <c r="A13" s="1">
        <v>30</v>
      </c>
      <c r="B13" s="1">
        <v>1010103</v>
      </c>
      <c r="C13" s="1" t="s">
        <v>98</v>
      </c>
      <c r="D13" s="15">
        <v>0</v>
      </c>
      <c r="E13" s="19">
        <v>1500</v>
      </c>
      <c r="F13" s="5">
        <v>0</v>
      </c>
      <c r="G13" s="7">
        <v>0</v>
      </c>
      <c r="H13" s="4">
        <v>0</v>
      </c>
      <c r="I13" s="5">
        <f>D13-F13</f>
        <v>0</v>
      </c>
      <c r="J13" s="14">
        <v>1500</v>
      </c>
      <c r="K13" s="73">
        <v>1500</v>
      </c>
      <c r="L13" s="7">
        <v>0</v>
      </c>
      <c r="M13" s="14">
        <v>1500</v>
      </c>
      <c r="N13" s="5">
        <v>0</v>
      </c>
      <c r="O13" s="6"/>
    </row>
    <row r="14" spans="4:15" ht="12.75">
      <c r="D14" s="15"/>
      <c r="E14" s="7"/>
      <c r="F14" s="5"/>
      <c r="G14" s="7"/>
      <c r="H14" s="4"/>
      <c r="I14" s="5"/>
      <c r="J14" s="7"/>
      <c r="K14" s="73"/>
      <c r="L14" s="7"/>
      <c r="M14" s="47"/>
      <c r="N14" s="5"/>
      <c r="O14" s="6"/>
    </row>
    <row r="15" spans="3:15" ht="12.75">
      <c r="C15" s="1" t="s">
        <v>99</v>
      </c>
      <c r="D15" s="15">
        <v>0</v>
      </c>
      <c r="E15" s="110">
        <f>SUM(E13:E14)</f>
        <v>1500</v>
      </c>
      <c r="F15" s="5">
        <v>0</v>
      </c>
      <c r="G15" s="7">
        <v>0</v>
      </c>
      <c r="H15" s="4">
        <v>0</v>
      </c>
      <c r="I15" s="115">
        <v>0</v>
      </c>
      <c r="J15" s="116">
        <v>1500</v>
      </c>
      <c r="K15" s="117">
        <v>1500</v>
      </c>
      <c r="L15" s="118">
        <v>0</v>
      </c>
      <c r="M15" s="116">
        <v>1500</v>
      </c>
      <c r="N15" s="115">
        <v>0</v>
      </c>
      <c r="O15" s="119"/>
    </row>
    <row r="16" spans="4:15" ht="12.75">
      <c r="D16" s="15"/>
      <c r="E16" s="7"/>
      <c r="F16" s="5"/>
      <c r="G16" s="7"/>
      <c r="H16" s="4"/>
      <c r="I16" s="5"/>
      <c r="J16" s="7"/>
      <c r="K16" s="73"/>
      <c r="L16" s="7"/>
      <c r="M16" s="47"/>
      <c r="N16" s="5"/>
      <c r="O16" s="6"/>
    </row>
    <row r="17" spans="3:15" ht="12.75">
      <c r="C17" s="1" t="s">
        <v>100</v>
      </c>
      <c r="D17" s="15"/>
      <c r="E17" s="7"/>
      <c r="F17" s="5"/>
      <c r="G17" s="7"/>
      <c r="H17" s="4"/>
      <c r="I17" s="5"/>
      <c r="J17" s="7"/>
      <c r="K17" s="73"/>
      <c r="L17" s="7"/>
      <c r="M17" s="47"/>
      <c r="N17" s="5"/>
      <c r="O17" s="6"/>
    </row>
    <row r="18" spans="1:15" ht="12.75">
      <c r="A18" s="1">
        <v>60</v>
      </c>
      <c r="B18" s="1">
        <v>1010201</v>
      </c>
      <c r="C18" s="1" t="s">
        <v>101</v>
      </c>
      <c r="D18" s="15">
        <v>0</v>
      </c>
      <c r="E18" s="14">
        <v>24000</v>
      </c>
      <c r="F18" s="5">
        <v>0</v>
      </c>
      <c r="G18" s="19">
        <v>13589.8</v>
      </c>
      <c r="H18" s="6">
        <v>13589.8</v>
      </c>
      <c r="I18" s="5">
        <v>0</v>
      </c>
      <c r="J18" s="7">
        <v>0</v>
      </c>
      <c r="K18" s="73"/>
      <c r="L18" s="7">
        <v>0</v>
      </c>
      <c r="M18" s="15">
        <f aca="true" t="shared" si="0" ref="M18:M26">J18+G18</f>
        <v>13589.8</v>
      </c>
      <c r="N18" s="13">
        <f aca="true" t="shared" si="1" ref="N18:N26">D18-L18</f>
        <v>0</v>
      </c>
      <c r="O18" s="66">
        <f aca="true" t="shared" si="2" ref="O18:O26">E18-M18</f>
        <v>10410.2</v>
      </c>
    </row>
    <row r="19" spans="1:15" ht="12.75">
      <c r="A19" s="1">
        <v>70</v>
      </c>
      <c r="B19" s="1">
        <v>1010202</v>
      </c>
      <c r="C19" s="1" t="s">
        <v>102</v>
      </c>
      <c r="D19" s="15">
        <v>0</v>
      </c>
      <c r="E19" s="14">
        <v>4500</v>
      </c>
      <c r="F19" s="5">
        <v>0</v>
      </c>
      <c r="G19" s="14"/>
      <c r="H19" s="4">
        <v>0</v>
      </c>
      <c r="I19" s="5">
        <v>0</v>
      </c>
      <c r="J19" s="14">
        <v>4500</v>
      </c>
      <c r="K19" s="3">
        <f aca="true" t="shared" si="3" ref="K19:K26">I19+J19</f>
        <v>4500</v>
      </c>
      <c r="L19" s="15">
        <f>I19+F19</f>
        <v>0</v>
      </c>
      <c r="M19" s="15">
        <f t="shared" si="0"/>
        <v>4500</v>
      </c>
      <c r="N19" s="13">
        <f t="shared" si="1"/>
        <v>0</v>
      </c>
      <c r="O19" s="66">
        <f t="shared" si="2"/>
        <v>0</v>
      </c>
    </row>
    <row r="20" spans="1:15" ht="12.75">
      <c r="A20" s="1">
        <v>80</v>
      </c>
      <c r="B20" s="1">
        <v>1010203</v>
      </c>
      <c r="C20" s="1" t="s">
        <v>103</v>
      </c>
      <c r="D20" s="15">
        <v>18430.55</v>
      </c>
      <c r="E20" s="14">
        <v>255000</v>
      </c>
      <c r="F20" s="15"/>
      <c r="G20" s="7">
        <v>0</v>
      </c>
      <c r="H20" s="6">
        <f>SUM(F20:G20)</f>
        <v>0</v>
      </c>
      <c r="I20" s="15">
        <v>12430.55</v>
      </c>
      <c r="J20" s="19">
        <v>4680</v>
      </c>
      <c r="K20" s="3">
        <f t="shared" si="3"/>
        <v>17110.55</v>
      </c>
      <c r="L20" s="15">
        <f>I20+F20</f>
        <v>12430.55</v>
      </c>
      <c r="M20" s="15">
        <f>J20+G20</f>
        <v>4680</v>
      </c>
      <c r="N20" s="13">
        <f>D20-L20</f>
        <v>6000</v>
      </c>
      <c r="O20" s="66">
        <f>E20-M20</f>
        <v>250320</v>
      </c>
    </row>
    <row r="21" spans="1:17" ht="12.75">
      <c r="A21" s="1">
        <v>83</v>
      </c>
      <c r="B21" s="1">
        <v>1010203</v>
      </c>
      <c r="C21" s="1" t="s">
        <v>121</v>
      </c>
      <c r="D21" s="15">
        <v>18000</v>
      </c>
      <c r="E21" s="14">
        <v>6000</v>
      </c>
      <c r="F21" s="13">
        <v>8000</v>
      </c>
      <c r="G21" s="7">
        <v>0</v>
      </c>
      <c r="H21" s="73">
        <v>8000</v>
      </c>
      <c r="I21" s="15">
        <v>8400</v>
      </c>
      <c r="J21" s="19"/>
      <c r="K21" s="3">
        <f t="shared" si="3"/>
        <v>8400</v>
      </c>
      <c r="L21" s="15">
        <f aca="true" t="shared" si="4" ref="L21:L26">I21+F21</f>
        <v>16400</v>
      </c>
      <c r="M21" s="15">
        <f t="shared" si="0"/>
        <v>0</v>
      </c>
      <c r="N21" s="13">
        <f t="shared" si="1"/>
        <v>1600</v>
      </c>
      <c r="O21" s="66">
        <f t="shared" si="2"/>
        <v>6000</v>
      </c>
      <c r="Q21" s="1" t="s">
        <v>127</v>
      </c>
    </row>
    <row r="22" spans="1:15" ht="12.75">
      <c r="A22" s="1">
        <v>85</v>
      </c>
      <c r="B22" s="1">
        <v>1010205</v>
      </c>
      <c r="C22" s="1" t="s">
        <v>122</v>
      </c>
      <c r="D22" s="15">
        <v>0</v>
      </c>
      <c r="E22" s="14">
        <v>1000</v>
      </c>
      <c r="F22" s="5">
        <v>0</v>
      </c>
      <c r="G22" s="67"/>
      <c r="H22" s="6">
        <f>SUM(G22)</f>
        <v>0</v>
      </c>
      <c r="I22" s="5">
        <v>0</v>
      </c>
      <c r="J22" s="14">
        <v>1000</v>
      </c>
      <c r="K22" s="3">
        <f t="shared" si="3"/>
        <v>1000</v>
      </c>
      <c r="L22" s="15">
        <f t="shared" si="4"/>
        <v>0</v>
      </c>
      <c r="M22" s="15">
        <f t="shared" si="0"/>
        <v>1000</v>
      </c>
      <c r="N22" s="13">
        <f t="shared" si="1"/>
        <v>0</v>
      </c>
      <c r="O22" s="66">
        <f t="shared" si="2"/>
        <v>0</v>
      </c>
    </row>
    <row r="23" spans="1:15" ht="12.75">
      <c r="A23" s="1">
        <v>90</v>
      </c>
      <c r="B23" s="1">
        <v>1010206</v>
      </c>
      <c r="C23" s="1" t="s">
        <v>104</v>
      </c>
      <c r="D23" s="15">
        <v>0</v>
      </c>
      <c r="E23" s="19">
        <v>500</v>
      </c>
      <c r="F23" s="5">
        <v>0</v>
      </c>
      <c r="G23" s="19"/>
      <c r="H23" s="6">
        <f>SUM(G23)</f>
        <v>0</v>
      </c>
      <c r="I23" s="5">
        <v>0</v>
      </c>
      <c r="J23" s="7">
        <v>0</v>
      </c>
      <c r="K23" s="3">
        <f t="shared" si="3"/>
        <v>0</v>
      </c>
      <c r="L23" s="15">
        <f t="shared" si="4"/>
        <v>0</v>
      </c>
      <c r="M23" s="15">
        <f t="shared" si="0"/>
        <v>0</v>
      </c>
      <c r="N23" s="13">
        <f t="shared" si="1"/>
        <v>0</v>
      </c>
      <c r="O23" s="66">
        <f t="shared" si="2"/>
        <v>500</v>
      </c>
    </row>
    <row r="24" spans="1:15" ht="12.75">
      <c r="A24" s="1">
        <v>95</v>
      </c>
      <c r="B24" s="1">
        <v>1010207</v>
      </c>
      <c r="C24" s="1" t="s">
        <v>105</v>
      </c>
      <c r="D24" s="15">
        <v>0</v>
      </c>
      <c r="E24" s="14">
        <v>8000</v>
      </c>
      <c r="F24" s="5">
        <v>0</v>
      </c>
      <c r="G24" s="19">
        <v>5722.84</v>
      </c>
      <c r="H24" s="6">
        <f>SUM(G24)</f>
        <v>5722.84</v>
      </c>
      <c r="I24" s="5">
        <v>0</v>
      </c>
      <c r="J24" s="7">
        <v>0</v>
      </c>
      <c r="K24" s="3">
        <f t="shared" si="3"/>
        <v>0</v>
      </c>
      <c r="L24" s="15">
        <f t="shared" si="4"/>
        <v>0</v>
      </c>
      <c r="M24" s="15">
        <f t="shared" si="0"/>
        <v>5722.84</v>
      </c>
      <c r="N24" s="13">
        <f t="shared" si="1"/>
        <v>0</v>
      </c>
      <c r="O24" s="66">
        <f t="shared" si="2"/>
        <v>2277.16</v>
      </c>
    </row>
    <row r="25" spans="1:15" ht="12.75">
      <c r="A25" s="1">
        <v>100</v>
      </c>
      <c r="B25" s="1">
        <v>1010208</v>
      </c>
      <c r="C25" s="1" t="s">
        <v>106</v>
      </c>
      <c r="D25" s="15">
        <v>272</v>
      </c>
      <c r="E25" s="14">
        <v>5000</v>
      </c>
      <c r="F25" s="15"/>
      <c r="G25" s="19">
        <v>134.2</v>
      </c>
      <c r="H25" s="6">
        <f>SUM(F25:G25)</f>
        <v>134.2</v>
      </c>
      <c r="I25" s="15">
        <v>220</v>
      </c>
      <c r="J25" s="19">
        <v>0</v>
      </c>
      <c r="K25" s="3">
        <f t="shared" si="3"/>
        <v>220</v>
      </c>
      <c r="L25" s="15">
        <f t="shared" si="4"/>
        <v>220</v>
      </c>
      <c r="M25" s="15">
        <f t="shared" si="0"/>
        <v>134.2</v>
      </c>
      <c r="N25" s="13">
        <f t="shared" si="1"/>
        <v>52</v>
      </c>
      <c r="O25" s="66">
        <f t="shared" si="2"/>
        <v>4865.8</v>
      </c>
    </row>
    <row r="26" spans="1:15" ht="12.75">
      <c r="A26" s="1">
        <v>110</v>
      </c>
      <c r="B26" s="1">
        <v>1010211</v>
      </c>
      <c r="C26" s="1" t="s">
        <v>107</v>
      </c>
      <c r="D26" s="15">
        <v>0</v>
      </c>
      <c r="E26" s="19">
        <v>1411.42</v>
      </c>
      <c r="F26" s="5">
        <v>0</v>
      </c>
      <c r="G26" s="7">
        <v>0</v>
      </c>
      <c r="H26" s="4">
        <v>0</v>
      </c>
      <c r="I26" s="5">
        <v>0</v>
      </c>
      <c r="J26" s="7">
        <v>0</v>
      </c>
      <c r="K26" s="3">
        <f t="shared" si="3"/>
        <v>0</v>
      </c>
      <c r="L26" s="15">
        <f t="shared" si="4"/>
        <v>0</v>
      </c>
      <c r="M26" s="15">
        <f t="shared" si="0"/>
        <v>0</v>
      </c>
      <c r="N26" s="13">
        <f t="shared" si="1"/>
        <v>0</v>
      </c>
      <c r="O26" s="66">
        <f t="shared" si="2"/>
        <v>1411.42</v>
      </c>
    </row>
    <row r="27" spans="3:15" ht="12.75">
      <c r="C27" s="1" t="s">
        <v>108</v>
      </c>
      <c r="D27" s="15"/>
      <c r="E27" s="7"/>
      <c r="F27" s="15"/>
      <c r="G27" s="19"/>
      <c r="H27" s="6"/>
      <c r="I27" s="26"/>
      <c r="J27" s="19"/>
      <c r="K27" s="30"/>
      <c r="L27" s="7"/>
      <c r="M27" s="47"/>
      <c r="N27" s="5"/>
      <c r="O27" s="6"/>
    </row>
    <row r="28" spans="3:15" ht="12.75">
      <c r="C28" s="1" t="s">
        <v>109</v>
      </c>
      <c r="D28" s="20">
        <f>SUM(D20:D27)</f>
        <v>36702.55</v>
      </c>
      <c r="E28" s="104">
        <f>SUM(E18:E27)</f>
        <v>305411.42</v>
      </c>
      <c r="F28" s="20">
        <f>SUM(F20:F27)</f>
        <v>8000</v>
      </c>
      <c r="G28" s="27">
        <f>SUM(G18:G27)</f>
        <v>19446.84</v>
      </c>
      <c r="H28" s="38">
        <f>SUM(H18:H27)</f>
        <v>27446.84</v>
      </c>
      <c r="I28" s="11">
        <f>SUM(I18:I26)</f>
        <v>21050.55</v>
      </c>
      <c r="J28" s="11">
        <f>SUM(J18:J26)</f>
        <v>10180</v>
      </c>
      <c r="K28" s="11">
        <f>SUM(K18:K26)</f>
        <v>31230.55</v>
      </c>
      <c r="L28" s="27">
        <f>SUM(L20:L27)</f>
        <v>29050.55</v>
      </c>
      <c r="M28" s="48">
        <f>SUM(M18:M27)</f>
        <v>29626.84</v>
      </c>
      <c r="N28" s="56">
        <f>SUM(N18:N27)</f>
        <v>7652</v>
      </c>
      <c r="O28" s="38">
        <f>SUM(O18:O27)</f>
        <v>275784.57999999996</v>
      </c>
    </row>
    <row r="29" spans="4:15" ht="12.75">
      <c r="D29" s="15"/>
      <c r="E29" s="7"/>
      <c r="F29" s="15"/>
      <c r="G29" s="19"/>
      <c r="H29" s="6"/>
      <c r="I29" s="26"/>
      <c r="J29" s="19"/>
      <c r="K29" s="4"/>
      <c r="L29" s="7"/>
      <c r="M29" s="47"/>
      <c r="N29" s="5"/>
      <c r="O29" s="6"/>
    </row>
    <row r="30" spans="3:15" s="12" customFormat="1" ht="12.75">
      <c r="C30" s="12" t="s">
        <v>110</v>
      </c>
      <c r="D30" s="20">
        <f>SUM(D28:D29)</f>
        <v>36702.55</v>
      </c>
      <c r="E30" s="104">
        <f>E15+E28</f>
        <v>306911.42</v>
      </c>
      <c r="F30" s="20">
        <f>SUM(F22:F29)</f>
        <v>8000</v>
      </c>
      <c r="G30" s="27">
        <f aca="true" t="shared" si="5" ref="G30:O30">G28+G15</f>
        <v>19446.84</v>
      </c>
      <c r="H30" s="27">
        <f t="shared" si="5"/>
        <v>27446.84</v>
      </c>
      <c r="I30" s="120">
        <f t="shared" si="5"/>
        <v>21050.55</v>
      </c>
      <c r="J30" s="120">
        <f t="shared" si="5"/>
        <v>11680</v>
      </c>
      <c r="K30" s="120">
        <f t="shared" si="5"/>
        <v>32730.55</v>
      </c>
      <c r="L30" s="120">
        <f t="shared" si="5"/>
        <v>29050.55</v>
      </c>
      <c r="M30" s="120">
        <f t="shared" si="5"/>
        <v>31126.84</v>
      </c>
      <c r="N30" s="120">
        <f t="shared" si="5"/>
        <v>7652</v>
      </c>
      <c r="O30" s="120">
        <f t="shared" si="5"/>
        <v>275784.57999999996</v>
      </c>
    </row>
    <row r="31" spans="4:15" ht="12.75">
      <c r="D31" s="15"/>
      <c r="E31" s="7"/>
      <c r="F31" s="15"/>
      <c r="G31" s="19"/>
      <c r="H31" s="6"/>
      <c r="I31" s="5"/>
      <c r="J31" s="7"/>
      <c r="K31" s="4"/>
      <c r="L31" s="7"/>
      <c r="M31" s="47"/>
      <c r="N31" s="5"/>
      <c r="O31" s="6"/>
    </row>
    <row r="32" spans="3:15" ht="12.75">
      <c r="C32" s="1" t="s">
        <v>111</v>
      </c>
      <c r="D32" s="15"/>
      <c r="E32" s="7"/>
      <c r="F32" s="15"/>
      <c r="G32" s="19"/>
      <c r="H32" s="6"/>
      <c r="I32" s="5"/>
      <c r="J32" s="7"/>
      <c r="K32" s="4"/>
      <c r="L32" s="7"/>
      <c r="M32" s="47"/>
      <c r="N32" s="5"/>
      <c r="O32" s="6"/>
    </row>
    <row r="33" spans="3:15" ht="12.75">
      <c r="C33" s="1" t="s">
        <v>112</v>
      </c>
      <c r="D33" s="15"/>
      <c r="E33" s="7"/>
      <c r="F33" s="15"/>
      <c r="G33" s="19"/>
      <c r="H33" s="6"/>
      <c r="I33" s="5"/>
      <c r="J33" s="7"/>
      <c r="K33" s="4"/>
      <c r="L33" s="7"/>
      <c r="M33" s="47"/>
      <c r="N33" s="5"/>
      <c r="O33" s="6"/>
    </row>
    <row r="34" spans="1:15" ht="12.75">
      <c r="A34" s="1">
        <v>120</v>
      </c>
      <c r="B34" s="1">
        <v>2010101</v>
      </c>
      <c r="C34" s="1" t="s">
        <v>113</v>
      </c>
      <c r="D34" s="15">
        <v>0</v>
      </c>
      <c r="E34" s="14"/>
      <c r="F34" s="5">
        <v>0</v>
      </c>
      <c r="G34" s="7">
        <v>0</v>
      </c>
      <c r="H34" s="4">
        <v>0</v>
      </c>
      <c r="I34" s="5">
        <v>0</v>
      </c>
      <c r="J34" s="7">
        <v>0</v>
      </c>
      <c r="K34" s="4">
        <v>0</v>
      </c>
      <c r="L34" s="7">
        <v>0</v>
      </c>
      <c r="M34" s="7">
        <v>0</v>
      </c>
      <c r="N34" s="5">
        <v>0</v>
      </c>
      <c r="O34" s="6">
        <v>0</v>
      </c>
    </row>
    <row r="35" spans="1:15" ht="12.75">
      <c r="A35" s="1">
        <v>130</v>
      </c>
      <c r="B35" s="1">
        <v>2010506</v>
      </c>
      <c r="C35" s="1" t="s">
        <v>123</v>
      </c>
      <c r="D35" s="20">
        <v>2400</v>
      </c>
      <c r="E35" s="14"/>
      <c r="F35" s="15"/>
      <c r="G35" s="7">
        <v>0</v>
      </c>
      <c r="H35" s="6"/>
      <c r="I35" s="78"/>
      <c r="J35" s="19"/>
      <c r="K35" s="79">
        <f>SUM(I35:J35)</f>
        <v>0</v>
      </c>
      <c r="L35" s="19"/>
      <c r="M35" s="67">
        <v>0</v>
      </c>
      <c r="N35" s="13">
        <f>D35-L35</f>
        <v>2400</v>
      </c>
      <c r="O35" s="6"/>
    </row>
    <row r="36" spans="4:15" ht="12.75">
      <c r="D36" s="15"/>
      <c r="E36" s="111"/>
      <c r="F36" s="5"/>
      <c r="G36" s="7"/>
      <c r="H36" s="6"/>
      <c r="I36" s="15"/>
      <c r="J36" s="7"/>
      <c r="K36" s="4"/>
      <c r="L36" s="7"/>
      <c r="M36" s="47"/>
      <c r="N36" s="5"/>
      <c r="O36" s="6"/>
    </row>
    <row r="37" spans="3:15" s="12" customFormat="1" ht="12.75">
      <c r="C37" s="12" t="s">
        <v>23</v>
      </c>
      <c r="D37" s="20">
        <f>D35</f>
        <v>2400</v>
      </c>
      <c r="E37" s="104">
        <f>SUM(E35)</f>
        <v>0</v>
      </c>
      <c r="F37" s="101">
        <f>F35</f>
        <v>0</v>
      </c>
      <c r="G37" s="7">
        <v>0</v>
      </c>
      <c r="H37" s="38"/>
      <c r="I37" s="20"/>
      <c r="J37" s="36">
        <f>SUM(J35:J36)</f>
        <v>0</v>
      </c>
      <c r="K37" s="37">
        <f>SUM(I37:J37)</f>
        <v>0</v>
      </c>
      <c r="L37" s="36"/>
      <c r="M37" s="49">
        <f>SUM(M35:M36)</f>
        <v>0</v>
      </c>
      <c r="N37" s="56">
        <f>SUM(N34:N35)</f>
        <v>2400</v>
      </c>
      <c r="O37" s="38"/>
    </row>
    <row r="38" spans="4:15" ht="12.75">
      <c r="D38" s="15"/>
      <c r="E38" s="7"/>
      <c r="F38" s="15"/>
      <c r="G38" s="19"/>
      <c r="H38" s="6"/>
      <c r="I38" s="5"/>
      <c r="J38" s="19"/>
      <c r="K38" s="4"/>
      <c r="L38" s="7"/>
      <c r="M38" s="47"/>
      <c r="N38" s="5"/>
      <c r="O38" s="6"/>
    </row>
    <row r="39" spans="3:15" ht="12.75">
      <c r="C39" s="1" t="s">
        <v>114</v>
      </c>
      <c r="D39" s="15"/>
      <c r="E39" s="7"/>
      <c r="F39" s="15"/>
      <c r="G39" s="19"/>
      <c r="H39" s="6"/>
      <c r="I39" s="5"/>
      <c r="J39" s="7"/>
      <c r="K39" s="4"/>
      <c r="L39" s="7"/>
      <c r="M39" s="47"/>
      <c r="N39" s="5"/>
      <c r="O39" s="6"/>
    </row>
    <row r="40" spans="4:15" ht="12.75">
      <c r="D40" s="15"/>
      <c r="E40" s="7"/>
      <c r="F40" s="15"/>
      <c r="G40" s="19"/>
      <c r="H40" s="6"/>
      <c r="I40" s="5"/>
      <c r="J40" s="7"/>
      <c r="K40" s="4"/>
      <c r="L40" s="7"/>
      <c r="M40" s="47"/>
      <c r="N40" s="5"/>
      <c r="O40" s="6"/>
    </row>
    <row r="41" spans="3:15" s="12" customFormat="1" ht="12.75">
      <c r="C41" s="12" t="s">
        <v>30</v>
      </c>
      <c r="D41" s="20"/>
      <c r="E41" s="10"/>
      <c r="F41" s="20"/>
      <c r="G41" s="27"/>
      <c r="H41" s="38"/>
      <c r="I41" s="8"/>
      <c r="J41" s="10"/>
      <c r="K41" s="9"/>
      <c r="L41" s="10"/>
      <c r="M41" s="50"/>
      <c r="N41" s="8"/>
      <c r="O41" s="38"/>
    </row>
    <row r="42" spans="4:15" ht="12.75">
      <c r="D42" s="15"/>
      <c r="E42" s="7"/>
      <c r="F42" s="15"/>
      <c r="G42" s="19"/>
      <c r="H42" s="6"/>
      <c r="I42" s="5"/>
      <c r="J42" s="7"/>
      <c r="K42" s="4"/>
      <c r="L42" s="7"/>
      <c r="M42" s="47"/>
      <c r="N42" s="5"/>
      <c r="O42" s="6"/>
    </row>
    <row r="43" spans="3:15" ht="12.75">
      <c r="C43" s="1" t="s">
        <v>115</v>
      </c>
      <c r="D43" s="15"/>
      <c r="E43" s="7"/>
      <c r="F43" s="15"/>
      <c r="G43" s="19"/>
      <c r="H43" s="6"/>
      <c r="I43" s="5"/>
      <c r="J43" s="7"/>
      <c r="K43" s="4"/>
      <c r="L43" s="7"/>
      <c r="M43" s="47"/>
      <c r="N43" s="5"/>
      <c r="O43" s="6"/>
    </row>
    <row r="44" spans="1:15" ht="12.75">
      <c r="A44" s="1">
        <v>180</v>
      </c>
      <c r="B44" s="1">
        <v>4000002</v>
      </c>
      <c r="C44" s="1" t="s">
        <v>116</v>
      </c>
      <c r="D44" s="15">
        <v>0</v>
      </c>
      <c r="E44" s="14">
        <v>5000</v>
      </c>
      <c r="F44" s="5">
        <v>0</v>
      </c>
      <c r="G44" s="19">
        <v>4532.06</v>
      </c>
      <c r="H44" s="6">
        <v>4532.06</v>
      </c>
      <c r="I44" s="5">
        <v>0</v>
      </c>
      <c r="J44" s="7">
        <v>0</v>
      </c>
      <c r="K44" s="4">
        <v>0</v>
      </c>
      <c r="L44" s="7"/>
      <c r="M44" s="67">
        <f>J44+G44</f>
        <v>4532.06</v>
      </c>
      <c r="N44" s="5"/>
      <c r="O44" s="6">
        <f>E44-M44</f>
        <v>467.9399999999996</v>
      </c>
    </row>
    <row r="45" spans="1:15" ht="12.75">
      <c r="A45" s="1">
        <v>190</v>
      </c>
      <c r="B45" s="1">
        <v>4000003</v>
      </c>
      <c r="C45" s="1" t="s">
        <v>38</v>
      </c>
      <c r="D45" s="15">
        <v>0</v>
      </c>
      <c r="E45" s="14">
        <v>5000</v>
      </c>
      <c r="F45" s="5">
        <v>0</v>
      </c>
      <c r="G45" s="19">
        <v>945.02</v>
      </c>
      <c r="H45" s="6">
        <v>945.02</v>
      </c>
      <c r="I45" s="5">
        <v>0</v>
      </c>
      <c r="J45" s="7">
        <v>0</v>
      </c>
      <c r="K45" s="4">
        <v>0</v>
      </c>
      <c r="L45" s="7"/>
      <c r="M45" s="67">
        <f>J45+G45</f>
        <v>945.02</v>
      </c>
      <c r="N45" s="5">
        <v>0</v>
      </c>
      <c r="O45" s="6">
        <f>E45-M45</f>
        <v>4054.98</v>
      </c>
    </row>
    <row r="46" spans="4:15" ht="12.75">
      <c r="D46" s="15"/>
      <c r="E46" s="7"/>
      <c r="F46" s="15"/>
      <c r="G46" s="19"/>
      <c r="H46" s="6"/>
      <c r="I46" s="5"/>
      <c r="J46" s="7"/>
      <c r="K46" s="4"/>
      <c r="L46" s="7"/>
      <c r="M46" s="47"/>
      <c r="N46" s="5"/>
      <c r="O46" s="6"/>
    </row>
    <row r="47" spans="3:15" s="12" customFormat="1" ht="12.75">
      <c r="C47" s="12" t="s">
        <v>33</v>
      </c>
      <c r="D47" s="20">
        <f>SUM(D44:D46)</f>
        <v>0</v>
      </c>
      <c r="E47" s="104">
        <f>SUM(E44:E46)</f>
        <v>10000</v>
      </c>
      <c r="F47" s="5">
        <v>0</v>
      </c>
      <c r="G47" s="27">
        <f>SUM(G44:G46)</f>
        <v>5477.08</v>
      </c>
      <c r="H47" s="38">
        <f>SUM(G47)</f>
        <v>5477.08</v>
      </c>
      <c r="I47" s="115">
        <v>0</v>
      </c>
      <c r="J47" s="118">
        <v>0</v>
      </c>
      <c r="K47" s="121">
        <v>0</v>
      </c>
      <c r="L47" s="118"/>
      <c r="M47" s="122">
        <f>SUM(M44:M46)</f>
        <v>5477.08</v>
      </c>
      <c r="N47" s="123">
        <f>SUM(N44:N46)</f>
        <v>0</v>
      </c>
      <c r="O47" s="119">
        <f>SUM(O44:O46)</f>
        <v>4522.92</v>
      </c>
    </row>
    <row r="48" spans="4:15" ht="13.5" thickBot="1">
      <c r="D48" s="15"/>
      <c r="E48" s="7"/>
      <c r="F48" s="112"/>
      <c r="G48" s="113"/>
      <c r="H48" s="58"/>
      <c r="I48" s="34"/>
      <c r="J48" s="33"/>
      <c r="K48" s="35"/>
      <c r="L48" s="7"/>
      <c r="M48" s="47"/>
      <c r="N48" s="34"/>
      <c r="O48" s="58"/>
    </row>
    <row r="49" spans="3:15" s="12" customFormat="1" ht="36" customHeight="1" thickBot="1">
      <c r="C49" s="57" t="s">
        <v>126</v>
      </c>
      <c r="D49" s="114">
        <f>D30+D37</f>
        <v>39102.55</v>
      </c>
      <c r="E49" s="109">
        <f>E15+E28+E37+E47</f>
        <v>316911.42</v>
      </c>
      <c r="F49" s="108">
        <f>F28+F37</f>
        <v>8000</v>
      </c>
      <c r="G49" s="107">
        <f>G30+G47</f>
        <v>24923.92</v>
      </c>
      <c r="H49" s="109">
        <f>H30+H37+H47</f>
        <v>32923.92</v>
      </c>
      <c r="I49" s="124">
        <f>I30+I37</f>
        <v>21050.55</v>
      </c>
      <c r="J49" s="124">
        <f>J30+J37</f>
        <v>11680</v>
      </c>
      <c r="K49" s="124">
        <f>K30+K37</f>
        <v>32730.55</v>
      </c>
      <c r="L49" s="124">
        <f>L30+L37</f>
        <v>29050.55</v>
      </c>
      <c r="M49" s="124">
        <f>M30+M37+M47</f>
        <v>36603.92</v>
      </c>
      <c r="N49" s="124">
        <f>N30+N37+N47</f>
        <v>10052</v>
      </c>
      <c r="O49" s="124">
        <f>O30+O37+O47</f>
        <v>280307.49999999994</v>
      </c>
    </row>
    <row r="50" ht="12.75">
      <c r="L50" s="16"/>
    </row>
    <row r="53" ht="12.75">
      <c r="I53" s="16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8.7109375" style="1" customWidth="1"/>
    <col min="2" max="2" width="13.8515625" style="1" customWidth="1"/>
    <col min="3" max="3" width="12.140625" style="1" customWidth="1"/>
    <col min="4" max="4" width="12.7109375" style="1" customWidth="1"/>
    <col min="5" max="5" width="13.00390625" style="1" customWidth="1"/>
    <col min="6" max="6" width="24.57421875" style="1" customWidth="1"/>
    <col min="7" max="7" width="17.8515625" style="1" customWidth="1"/>
    <col min="8" max="8" width="12.8515625" style="1" customWidth="1"/>
    <col min="9" max="9" width="14.00390625" style="1" customWidth="1"/>
    <col min="10" max="10" width="14.140625" style="1" customWidth="1"/>
    <col min="11" max="16384" width="9.140625" style="1" customWidth="1"/>
  </cols>
  <sheetData>
    <row r="1" spans="3:6" ht="12.75">
      <c r="C1" s="1" t="s">
        <v>133</v>
      </c>
      <c r="F1" s="1" t="s">
        <v>139</v>
      </c>
    </row>
    <row r="3" spans="2:6" ht="15.75">
      <c r="B3" s="1" t="s">
        <v>49</v>
      </c>
      <c r="C3" s="17"/>
      <c r="D3" s="17"/>
      <c r="E3" s="17"/>
      <c r="F3" s="17"/>
    </row>
    <row r="4" ht="13.5" thickBot="1"/>
    <row r="5" spans="1:10" ht="12.75">
      <c r="A5" s="68" t="s">
        <v>50</v>
      </c>
      <c r="B5" s="41" t="s">
        <v>51</v>
      </c>
      <c r="C5" s="41"/>
      <c r="D5" s="41"/>
      <c r="E5" s="40"/>
      <c r="F5" s="40"/>
      <c r="G5" s="39"/>
      <c r="H5" s="41" t="s">
        <v>52</v>
      </c>
      <c r="I5" s="41"/>
      <c r="J5" s="40"/>
    </row>
    <row r="6" spans="1:10" ht="12.75">
      <c r="A6" s="69" t="s">
        <v>53</v>
      </c>
      <c r="B6" s="7" t="s">
        <v>54</v>
      </c>
      <c r="C6" s="7" t="s">
        <v>55</v>
      </c>
      <c r="D6" s="7"/>
      <c r="E6" s="4" t="s">
        <v>56</v>
      </c>
      <c r="F6" s="4" t="s">
        <v>57</v>
      </c>
      <c r="G6" s="5" t="s">
        <v>58</v>
      </c>
      <c r="H6" s="7" t="s">
        <v>59</v>
      </c>
      <c r="I6" s="7"/>
      <c r="J6" s="4" t="s">
        <v>58</v>
      </c>
    </row>
    <row r="7" spans="1:10" ht="12.75">
      <c r="A7" s="69"/>
      <c r="B7" s="7" t="s">
        <v>143</v>
      </c>
      <c r="C7" s="7" t="s">
        <v>60</v>
      </c>
      <c r="D7" s="7" t="s">
        <v>61</v>
      </c>
      <c r="E7" s="44" t="s">
        <v>144</v>
      </c>
      <c r="F7" s="4"/>
      <c r="G7" s="5" t="s">
        <v>143</v>
      </c>
      <c r="H7" s="7" t="s">
        <v>62</v>
      </c>
      <c r="I7" s="7" t="s">
        <v>63</v>
      </c>
      <c r="J7" s="25" t="s">
        <v>145</v>
      </c>
    </row>
    <row r="8" spans="1:10" ht="13.5" thickBot="1">
      <c r="A8" s="70"/>
      <c r="B8" s="33"/>
      <c r="C8" s="33"/>
      <c r="D8" s="33"/>
      <c r="E8" s="35"/>
      <c r="F8" s="35"/>
      <c r="G8" s="34"/>
      <c r="H8" s="33"/>
      <c r="I8" s="33" t="s">
        <v>147</v>
      </c>
      <c r="J8" s="35"/>
    </row>
    <row r="9" spans="1:10" ht="12.75">
      <c r="A9" s="69" t="s">
        <v>64</v>
      </c>
      <c r="B9" s="39"/>
      <c r="C9" s="41"/>
      <c r="D9" s="41"/>
      <c r="E9" s="40"/>
      <c r="F9" s="7" t="s">
        <v>65</v>
      </c>
      <c r="G9" s="39"/>
      <c r="H9" s="41"/>
      <c r="I9" s="41"/>
      <c r="J9" s="40"/>
    </row>
    <row r="10" spans="1:10" ht="12.75">
      <c r="A10" s="69"/>
      <c r="B10" s="5"/>
      <c r="C10" s="7"/>
      <c r="D10" s="7"/>
      <c r="E10" s="4"/>
      <c r="F10" s="7"/>
      <c r="G10" s="5"/>
      <c r="H10" s="7"/>
      <c r="I10" s="7"/>
      <c r="J10" s="4"/>
    </row>
    <row r="11" spans="1:10" ht="12.75">
      <c r="A11" s="71" t="s">
        <v>66</v>
      </c>
      <c r="B11" s="5"/>
      <c r="C11" s="7"/>
      <c r="D11" s="7"/>
      <c r="E11" s="4"/>
      <c r="F11" s="7" t="s">
        <v>67</v>
      </c>
      <c r="G11" s="5"/>
      <c r="H11" s="7"/>
      <c r="I11" s="7"/>
      <c r="J11" s="4"/>
    </row>
    <row r="12" spans="1:10" ht="12.75">
      <c r="A12" s="69"/>
      <c r="B12" s="5"/>
      <c r="C12" s="7"/>
      <c r="D12" s="7"/>
      <c r="E12" s="4"/>
      <c r="F12" s="7"/>
      <c r="G12" s="5"/>
      <c r="H12" s="7"/>
      <c r="I12" s="7"/>
      <c r="J12" s="4"/>
    </row>
    <row r="13" spans="1:10" ht="12.75">
      <c r="A13" s="69" t="s">
        <v>68</v>
      </c>
      <c r="B13" s="13">
        <v>837176.64</v>
      </c>
      <c r="C13" s="7"/>
      <c r="D13" s="7"/>
      <c r="E13" s="3">
        <v>837176.64</v>
      </c>
      <c r="F13" s="7"/>
      <c r="G13" s="5"/>
      <c r="H13" s="7"/>
      <c r="I13" s="7"/>
      <c r="J13" s="4"/>
    </row>
    <row r="14" spans="1:10" ht="12.75">
      <c r="A14" s="69"/>
      <c r="B14" s="5"/>
      <c r="C14" s="7"/>
      <c r="D14" s="7"/>
      <c r="E14" s="4"/>
      <c r="F14" s="7"/>
      <c r="G14" s="5"/>
      <c r="H14" s="7"/>
      <c r="I14" s="7"/>
      <c r="J14" s="4"/>
    </row>
    <row r="15" spans="1:10" ht="12.75">
      <c r="A15" s="69" t="s">
        <v>69</v>
      </c>
      <c r="B15" s="5"/>
      <c r="C15" s="7"/>
      <c r="D15" s="7"/>
      <c r="E15" s="4"/>
      <c r="F15" s="7"/>
      <c r="G15" s="5"/>
      <c r="H15" s="7"/>
      <c r="I15" s="7"/>
      <c r="J15" s="4"/>
    </row>
    <row r="16" spans="1:10" ht="12.75">
      <c r="A16" s="69"/>
      <c r="B16" s="5"/>
      <c r="C16" s="7"/>
      <c r="D16" s="7"/>
      <c r="E16" s="4"/>
      <c r="F16" s="7"/>
      <c r="G16" s="5"/>
      <c r="H16" s="7"/>
      <c r="I16" s="7"/>
      <c r="J16" s="4"/>
    </row>
    <row r="17" spans="1:10" ht="12.75">
      <c r="A17" s="69" t="s">
        <v>70</v>
      </c>
      <c r="B17" s="5"/>
      <c r="C17" s="7"/>
      <c r="D17" s="7"/>
      <c r="E17" s="4"/>
      <c r="F17" s="7"/>
      <c r="G17" s="5"/>
      <c r="H17" s="7"/>
      <c r="I17" s="7"/>
      <c r="J17" s="4"/>
    </row>
    <row r="18" spans="1:10" ht="12.75">
      <c r="A18" s="69"/>
      <c r="B18" s="5"/>
      <c r="C18" s="7"/>
      <c r="D18" s="7"/>
      <c r="E18" s="4"/>
      <c r="F18" s="7"/>
      <c r="G18" s="5"/>
      <c r="H18" s="7"/>
      <c r="I18" s="7"/>
      <c r="J18" s="4"/>
    </row>
    <row r="19" spans="1:10" ht="12.75">
      <c r="A19" s="69"/>
      <c r="B19" s="5"/>
      <c r="C19" s="7"/>
      <c r="D19" s="7"/>
      <c r="E19" s="4"/>
      <c r="F19" s="7"/>
      <c r="G19" s="5"/>
      <c r="H19" s="7"/>
      <c r="I19" s="7"/>
      <c r="J19" s="4"/>
    </row>
    <row r="20" spans="1:10" ht="12.75">
      <c r="A20" s="69" t="s">
        <v>71</v>
      </c>
      <c r="B20" s="5"/>
      <c r="C20" s="7"/>
      <c r="D20" s="7"/>
      <c r="E20" s="4"/>
      <c r="F20" s="7"/>
      <c r="G20" s="5"/>
      <c r="H20" s="7"/>
      <c r="I20" s="7"/>
      <c r="J20" s="4"/>
    </row>
    <row r="21" spans="1:10" ht="12.75">
      <c r="A21" s="69"/>
      <c r="B21" s="5"/>
      <c r="C21" s="7"/>
      <c r="D21" s="7"/>
      <c r="E21" s="4"/>
      <c r="F21" s="7"/>
      <c r="G21" s="5"/>
      <c r="H21" s="7"/>
      <c r="I21" s="7"/>
      <c r="J21" s="4"/>
    </row>
    <row r="22" spans="1:10" ht="12.75">
      <c r="A22" s="69" t="s">
        <v>72</v>
      </c>
      <c r="B22" s="13">
        <v>153532.28</v>
      </c>
      <c r="C22" s="14">
        <v>40942.55</v>
      </c>
      <c r="D22" s="14">
        <v>32923.92</v>
      </c>
      <c r="E22" s="3">
        <v>161550.91</v>
      </c>
      <c r="F22" s="7" t="s">
        <v>73</v>
      </c>
      <c r="G22" s="5"/>
      <c r="H22" s="7"/>
      <c r="I22" s="7"/>
      <c r="J22" s="4"/>
    </row>
    <row r="23" spans="1:10" ht="12.75">
      <c r="A23" s="69" t="s">
        <v>74</v>
      </c>
      <c r="B23" s="29">
        <v>149579.5</v>
      </c>
      <c r="C23" s="14">
        <v>12911.42</v>
      </c>
      <c r="D23" s="19">
        <v>12000</v>
      </c>
      <c r="E23" s="3">
        <f>B23+C23-D23</f>
        <v>150490.92</v>
      </c>
      <c r="F23" s="10" t="s">
        <v>75</v>
      </c>
      <c r="G23" s="29">
        <f>SPESA!D49</f>
        <v>39102.55</v>
      </c>
      <c r="H23" s="143">
        <f>SPESA!J49</f>
        <v>11680</v>
      </c>
      <c r="I23" s="144">
        <f>G23+H23-J23</f>
        <v>18052.000000000004</v>
      </c>
      <c r="J23" s="30">
        <f>SPESA!K49</f>
        <v>32730.55</v>
      </c>
    </row>
    <row r="24" spans="1:10" ht="13.5" thickBot="1">
      <c r="A24" s="69"/>
      <c r="B24" s="34"/>
      <c r="C24" s="33"/>
      <c r="D24" s="33"/>
      <c r="E24" s="35"/>
      <c r="F24" s="7"/>
      <c r="G24" s="5"/>
      <c r="H24" s="7" t="s">
        <v>124</v>
      </c>
      <c r="I24" s="89"/>
      <c r="J24" s="4"/>
    </row>
    <row r="25" spans="1:10" ht="13.5" thickBot="1">
      <c r="A25" s="72" t="s">
        <v>76</v>
      </c>
      <c r="B25" s="21">
        <f>SUM(B13:B24)</f>
        <v>1140288.42</v>
      </c>
      <c r="C25" s="21">
        <f>SUM(C22:C24)</f>
        <v>53853.97</v>
      </c>
      <c r="D25" s="21">
        <f>SUM(D22:D24)</f>
        <v>44923.92</v>
      </c>
      <c r="E25" s="22">
        <f>SUM(E13:E24)</f>
        <v>1149218.47</v>
      </c>
      <c r="F25" s="23" t="s">
        <v>77</v>
      </c>
      <c r="G25" s="31">
        <f>SUM(G23:G24)</f>
        <v>39102.55</v>
      </c>
      <c r="H25" s="28">
        <f>SUM(H23:H24)</f>
        <v>11680</v>
      </c>
      <c r="I25" s="90">
        <f>SUM(I23:I24)</f>
        <v>18052.000000000004</v>
      </c>
      <c r="J25" s="24">
        <f>SUM(J23:J24)</f>
        <v>32730.55</v>
      </c>
    </row>
    <row r="26" spans="1:10" ht="13.5" thickBot="1">
      <c r="A26" s="69"/>
      <c r="B26" s="7"/>
      <c r="C26" s="7"/>
      <c r="D26" s="7"/>
      <c r="E26" s="4"/>
      <c r="F26" s="7"/>
      <c r="G26" s="5"/>
      <c r="H26" s="7"/>
      <c r="I26" s="89"/>
      <c r="J26" s="4"/>
    </row>
    <row r="27" spans="1:10" ht="13.5" thickBot="1">
      <c r="A27" s="72" t="s">
        <v>77</v>
      </c>
      <c r="B27" s="145">
        <v>34102.55</v>
      </c>
      <c r="C27" s="91">
        <f>H25</f>
        <v>11680</v>
      </c>
      <c r="D27" s="92">
        <f>I25</f>
        <v>18052.000000000004</v>
      </c>
      <c r="E27" s="146">
        <v>27730.55</v>
      </c>
      <c r="F27" s="7"/>
      <c r="G27" s="5"/>
      <c r="H27" s="7"/>
      <c r="I27" s="7"/>
      <c r="J27" s="4"/>
    </row>
    <row r="28" spans="1:10" ht="21.75" customHeight="1" thickBot="1">
      <c r="A28" s="147" t="s">
        <v>140</v>
      </c>
      <c r="B28" s="148">
        <v>5000</v>
      </c>
      <c r="C28" s="93"/>
      <c r="D28" s="94"/>
      <c r="E28" s="149">
        <v>5000</v>
      </c>
      <c r="F28" s="7"/>
      <c r="G28" s="5"/>
      <c r="H28" s="7"/>
      <c r="I28" s="7"/>
      <c r="J28" s="4"/>
    </row>
    <row r="29" spans="1:10" ht="21" customHeight="1" thickBot="1">
      <c r="A29" s="150" t="s">
        <v>146</v>
      </c>
      <c r="B29" s="104">
        <v>39102.55</v>
      </c>
      <c r="C29" s="7"/>
      <c r="D29" s="7"/>
      <c r="E29" s="151">
        <f>SUM(E27:E28)</f>
        <v>32730.55</v>
      </c>
      <c r="F29" s="7"/>
      <c r="G29" s="5"/>
      <c r="H29" s="7"/>
      <c r="I29" s="7"/>
      <c r="J29" s="4"/>
    </row>
    <row r="30" spans="1:10" ht="22.5" customHeight="1" thickBot="1">
      <c r="A30" s="23" t="s">
        <v>78</v>
      </c>
      <c r="B30" s="88">
        <f>B25-B29</f>
        <v>1101185.8699999999</v>
      </c>
      <c r="C30" s="88">
        <f>C25-C27</f>
        <v>42173.97</v>
      </c>
      <c r="D30" s="88">
        <f>D25-D27</f>
        <v>26871.919999999995</v>
      </c>
      <c r="E30" s="88">
        <f>E25-E29</f>
        <v>1116487.92</v>
      </c>
      <c r="F30" s="95"/>
      <c r="G30" s="33"/>
      <c r="H30" s="33"/>
      <c r="I30" s="33"/>
      <c r="J30" s="35"/>
    </row>
    <row r="31" ht="12.75">
      <c r="B31" s="76"/>
    </row>
    <row r="34" spans="1:6" ht="12.75">
      <c r="A34" s="12" t="s">
        <v>141</v>
      </c>
      <c r="B34" s="12"/>
      <c r="C34" s="12"/>
      <c r="D34" s="12"/>
      <c r="E34" s="12"/>
      <c r="F34" s="12"/>
    </row>
    <row r="35" spans="1:6" ht="12.75">
      <c r="A35" s="12" t="s">
        <v>142</v>
      </c>
      <c r="B35" s="12"/>
      <c r="C35" s="12"/>
      <c r="D35" s="12"/>
      <c r="E35" s="12"/>
      <c r="F35" s="12"/>
    </row>
    <row r="36" spans="1:6" ht="12.75">
      <c r="A36" s="12"/>
      <c r="B36" s="12"/>
      <c r="C36" s="12"/>
      <c r="D36" s="12"/>
      <c r="E36" s="12"/>
      <c r="F36" s="12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 Demografici</dc:creator>
  <cp:keywords/>
  <dc:description/>
  <cp:lastModifiedBy>Eric.Finco</cp:lastModifiedBy>
  <cp:lastPrinted>2010-08-25T14:03:27Z</cp:lastPrinted>
  <dcterms:created xsi:type="dcterms:W3CDTF">2005-02-23T14:01:35Z</dcterms:created>
  <dcterms:modified xsi:type="dcterms:W3CDTF">2012-10-24T13:14:51Z</dcterms:modified>
  <cp:category/>
  <cp:version/>
  <cp:contentType/>
  <cp:contentStatus/>
</cp:coreProperties>
</file>